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3.xml" ContentType="application/vnd.ms-excel.slicer+xml"/>
  <Override PartName="/xl/pivotTables/pivotTable8.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4.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140" windowWidth="19140" windowHeight="7090" activeTab="1"/>
  </bookViews>
  <sheets>
    <sheet name="Task_2" sheetId="8" r:id="rId1"/>
    <sheet name="VIDEO_LINK" sheetId="25" r:id="rId2"/>
    <sheet name="Pivot_table_task2" sheetId="10" r:id="rId3"/>
    <sheet name="TASK4" sheetId="13" r:id="rId4"/>
    <sheet name="Campaign Effectiveness(TASK5)" sheetId="24" r:id="rId5"/>
    <sheet name="Task6" sheetId="18" r:id="rId6"/>
    <sheet name="Posts" sheetId="3" r:id="rId7"/>
    <sheet name="Engagement Summary+TASK_3" sheetId="4" r:id="rId8"/>
    <sheet name="SPLIT_HASTAGS_CLICKS" sheetId="9" r:id="rId9"/>
    <sheet name="Campaign Metadata" sheetId="5" r:id="rId10"/>
  </sheets>
  <definedNames>
    <definedName name="_xlnm._FilterDatabase" localSheetId="8" hidden="1">SPLIT_HASTAGS_CLICKS!$A$1:$A$1200</definedName>
    <definedName name="Slicer_Campaign_Name">#N/A</definedName>
    <definedName name="Slicer_Content_Type">#N/A</definedName>
    <definedName name="Slicer_Content_Type1">#N/A</definedName>
    <definedName name="Slicer_Hashtags_Used">#N/A</definedName>
    <definedName name="Slicer_Platform">#N/A</definedName>
    <definedName name="Slicer_Platform1">#N/A</definedName>
    <definedName name="Slicer_Platform2">#N/A</definedName>
    <definedName name="Slicer_Week_Start_Date">#N/A</definedName>
  </definedNames>
  <calcPr calcId="145621"/>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9" i="25" l="1"/>
  <c r="I8" i="25"/>
  <c r="C4" i="10" l="1"/>
  <c r="D28" i="24" l="1"/>
  <c r="D29" i="24"/>
  <c r="D30" i="24"/>
  <c r="D31" i="24"/>
  <c r="D17" i="24"/>
  <c r="E17" i="24" s="1"/>
  <c r="D18" i="24"/>
  <c r="E18" i="24" s="1"/>
  <c r="D19" i="24"/>
  <c r="E19" i="24" s="1"/>
  <c r="D20" i="24"/>
  <c r="E20" i="24" s="1"/>
  <c r="E31" i="24" l="1"/>
  <c r="E28" i="24"/>
  <c r="E29" i="24"/>
  <c r="E30" i="24"/>
  <c r="M109" i="18"/>
  <c r="M110" i="18"/>
  <c r="M111" i="18"/>
  <c r="M112" i="18"/>
  <c r="M113" i="18"/>
  <c r="M114" i="18"/>
  <c r="M115" i="18"/>
  <c r="M116" i="18"/>
  <c r="M117" i="18"/>
  <c r="M118" i="18"/>
  <c r="M119" i="18"/>
  <c r="M120" i="18"/>
  <c r="M121" i="18"/>
  <c r="M122" i="18"/>
  <c r="I2" i="9"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H183" i="18" l="1"/>
  <c r="H182" i="18"/>
  <c r="H181" i="18"/>
  <c r="H180" i="18"/>
  <c r="H179" i="18"/>
  <c r="M218" i="18" s="1"/>
  <c r="H178" i="18"/>
  <c r="M217" i="18" s="1"/>
  <c r="H177" i="18"/>
  <c r="M216" i="18" s="1"/>
  <c r="H176" i="18"/>
  <c r="M215" i="18" s="1"/>
  <c r="H175" i="18"/>
  <c r="H174" i="18"/>
  <c r="H173" i="18"/>
  <c r="H172" i="18"/>
  <c r="H171" i="18"/>
  <c r="M210" i="18" s="1"/>
  <c r="H170" i="18"/>
  <c r="M209" i="18" s="1"/>
  <c r="H169" i="18"/>
  <c r="M208" i="18" s="1"/>
  <c r="H168" i="18"/>
  <c r="M207" i="18" s="1"/>
  <c r="H167" i="18"/>
  <c r="H166" i="18"/>
  <c r="H165" i="18"/>
  <c r="H164" i="18"/>
  <c r="H163" i="18"/>
  <c r="M202" i="18" s="1"/>
  <c r="H162" i="18"/>
  <c r="M201" i="18" s="1"/>
  <c r="H161" i="18"/>
  <c r="M200" i="18" s="1"/>
  <c r="H160" i="18"/>
  <c r="M199" i="18" s="1"/>
  <c r="H159" i="18"/>
  <c r="H158" i="18"/>
  <c r="H157" i="18"/>
  <c r="H156" i="18"/>
  <c r="H155" i="18"/>
  <c r="M194" i="18" s="1"/>
  <c r="H154" i="18"/>
  <c r="M193" i="18" s="1"/>
  <c r="H153" i="18"/>
  <c r="M192" i="18" s="1"/>
  <c r="H152" i="18"/>
  <c r="M191" i="18" s="1"/>
  <c r="H151" i="18"/>
  <c r="H150" i="18"/>
  <c r="H149" i="18"/>
  <c r="H148" i="18"/>
  <c r="H147" i="18"/>
  <c r="M186" i="18" s="1"/>
  <c r="H146" i="18"/>
  <c r="M185" i="18" s="1"/>
  <c r="H145" i="18"/>
  <c r="M184" i="18" s="1"/>
  <c r="H144" i="18"/>
  <c r="M183" i="18" s="1"/>
  <c r="H143" i="18"/>
  <c r="H142" i="18"/>
  <c r="H141" i="18"/>
  <c r="H140" i="18"/>
  <c r="H139" i="18"/>
  <c r="M178" i="18" s="1"/>
  <c r="H138" i="18"/>
  <c r="M177" i="18" s="1"/>
  <c r="H137" i="18"/>
  <c r="M176" i="18" s="1"/>
  <c r="H136" i="18"/>
  <c r="M175" i="18" s="1"/>
  <c r="H135" i="18"/>
  <c r="H134" i="18"/>
  <c r="H133" i="18"/>
  <c r="H132" i="18"/>
  <c r="H131" i="18"/>
  <c r="M170" i="18" s="1"/>
  <c r="H130" i="18"/>
  <c r="M169" i="18" s="1"/>
  <c r="H129" i="18"/>
  <c r="M168" i="18" s="1"/>
  <c r="H128" i="18"/>
  <c r="M167" i="18" s="1"/>
  <c r="H127" i="18"/>
  <c r="H126" i="18"/>
  <c r="H125" i="18"/>
  <c r="H124" i="18"/>
  <c r="H123" i="18"/>
  <c r="M162" i="18" s="1"/>
  <c r="H122" i="18"/>
  <c r="M161" i="18" s="1"/>
  <c r="H121" i="18"/>
  <c r="M160" i="18" s="1"/>
  <c r="H120" i="18"/>
  <c r="M159" i="18" s="1"/>
  <c r="H119" i="18"/>
  <c r="H118" i="18"/>
  <c r="H117" i="18"/>
  <c r="H116" i="18"/>
  <c r="H115" i="18"/>
  <c r="M154" i="18" s="1"/>
  <c r="H114" i="18"/>
  <c r="M153" i="18" s="1"/>
  <c r="H113" i="18"/>
  <c r="M152" i="18" s="1"/>
  <c r="H112" i="18"/>
  <c r="M151" i="18" s="1"/>
  <c r="H111" i="18"/>
  <c r="H110" i="18"/>
  <c r="H109" i="18"/>
  <c r="H108" i="18"/>
  <c r="H107" i="18"/>
  <c r="M146" i="18" s="1"/>
  <c r="H106" i="18"/>
  <c r="M145" i="18" s="1"/>
  <c r="H105" i="18"/>
  <c r="M144" i="18" s="1"/>
  <c r="H104" i="18"/>
  <c r="M143" i="18" s="1"/>
  <c r="H103" i="18"/>
  <c r="H102" i="18"/>
  <c r="H101" i="18"/>
  <c r="H100" i="18"/>
  <c r="H99" i="18"/>
  <c r="M138" i="18" s="1"/>
  <c r="H98" i="18"/>
  <c r="M137" i="18" s="1"/>
  <c r="H97" i="18"/>
  <c r="M136" i="18" s="1"/>
  <c r="H96" i="18"/>
  <c r="M135" i="18" s="1"/>
  <c r="H95" i="18"/>
  <c r="H94" i="18"/>
  <c r="H93" i="18"/>
  <c r="H92" i="18"/>
  <c r="H91" i="18"/>
  <c r="M130" i="18" s="1"/>
  <c r="H90" i="18"/>
  <c r="M129" i="18" s="1"/>
  <c r="H89" i="18"/>
  <c r="M128" i="18" s="1"/>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M49" i="18" s="1"/>
  <c r="H9" i="18"/>
  <c r="H8" i="18"/>
  <c r="H7" i="18"/>
  <c r="H6" i="18"/>
  <c r="H5" i="18"/>
  <c r="H4" i="18"/>
  <c r="H3" i="18"/>
  <c r="H2" i="18"/>
  <c r="M125" i="18" l="1"/>
  <c r="M124" i="18"/>
  <c r="M126" i="18"/>
  <c r="M123" i="18"/>
  <c r="M127" i="18"/>
  <c r="M131" i="18"/>
  <c r="M139" i="18"/>
  <c r="M147" i="18"/>
  <c r="M155" i="18"/>
  <c r="M163" i="18"/>
  <c r="M171" i="18"/>
  <c r="M179" i="18"/>
  <c r="M187" i="18"/>
  <c r="M195" i="18"/>
  <c r="M203" i="18"/>
  <c r="M211" i="18"/>
  <c r="M132" i="18"/>
  <c r="M140" i="18"/>
  <c r="M148" i="18"/>
  <c r="M156" i="18"/>
  <c r="M164" i="18"/>
  <c r="M172" i="18"/>
  <c r="M180" i="18"/>
  <c r="M188" i="18"/>
  <c r="M196" i="18"/>
  <c r="M204" i="18"/>
  <c r="M212" i="18"/>
  <c r="M133" i="18"/>
  <c r="M141" i="18"/>
  <c r="M149" i="18"/>
  <c r="M157" i="18"/>
  <c r="M165" i="18"/>
  <c r="M173" i="18"/>
  <c r="M181" i="18"/>
  <c r="M189" i="18"/>
  <c r="M197" i="18"/>
  <c r="M205" i="18"/>
  <c r="M213" i="18"/>
  <c r="M134" i="18"/>
  <c r="M142" i="18"/>
  <c r="M150" i="18"/>
  <c r="M158" i="18"/>
  <c r="M166" i="18"/>
  <c r="M174" i="18"/>
  <c r="M182" i="18"/>
  <c r="M190" i="18"/>
  <c r="M198" i="18"/>
  <c r="M206" i="18"/>
  <c r="M214" i="18"/>
  <c r="M57" i="18"/>
  <c r="M65" i="18"/>
  <c r="M73" i="18"/>
  <c r="M81" i="18"/>
  <c r="M95" i="18"/>
  <c r="M103" i="18"/>
  <c r="M45" i="18"/>
  <c r="M53" i="18"/>
  <c r="M61" i="18"/>
  <c r="M69" i="18"/>
  <c r="M77" i="18"/>
  <c r="M85" i="18"/>
  <c r="M91" i="18"/>
  <c r="M99" i="18"/>
  <c r="M107" i="18"/>
  <c r="M54" i="18"/>
  <c r="M78" i="18"/>
  <c r="M108" i="18"/>
  <c r="M55" i="18"/>
  <c r="M71" i="18"/>
  <c r="M79" i="18"/>
  <c r="M87" i="18"/>
  <c r="M93" i="18"/>
  <c r="M101" i="18"/>
  <c r="M62" i="18"/>
  <c r="M86" i="18"/>
  <c r="M92" i="18"/>
  <c r="M47" i="18"/>
  <c r="M63" i="18"/>
  <c r="M48" i="18"/>
  <c r="M56" i="18"/>
  <c r="M64" i="18"/>
  <c r="M72" i="18"/>
  <c r="M80" i="18"/>
  <c r="M94" i="18"/>
  <c r="M102" i="18"/>
  <c r="M50" i="18"/>
  <c r="M82" i="18"/>
  <c r="M88" i="18"/>
  <c r="M41" i="18"/>
  <c r="M58" i="18"/>
  <c r="M74" i="18"/>
  <c r="M104" i="18"/>
  <c r="M51" i="18"/>
  <c r="M67" i="18"/>
  <c r="M75" i="18"/>
  <c r="M83" i="18"/>
  <c r="M89" i="18"/>
  <c r="M97" i="18"/>
  <c r="M105" i="18"/>
  <c r="M42" i="18"/>
  <c r="M66" i="18"/>
  <c r="M96" i="18"/>
  <c r="M43" i="18"/>
  <c r="M59" i="18"/>
  <c r="M44" i="18"/>
  <c r="M52" i="18"/>
  <c r="M60" i="18"/>
  <c r="M68" i="18"/>
  <c r="M76" i="18"/>
  <c r="M84" i="18"/>
  <c r="M90" i="18"/>
  <c r="M98" i="18"/>
  <c r="M106" i="18"/>
  <c r="M46" i="18"/>
  <c r="M70" i="18"/>
  <c r="M100" i="18"/>
  <c r="E183" i="18"/>
  <c r="E182" i="18"/>
  <c r="E181" i="18"/>
  <c r="E180" i="18"/>
  <c r="E179" i="18"/>
  <c r="E178" i="18"/>
  <c r="E177" i="18"/>
  <c r="E176" i="18"/>
  <c r="E175" i="18"/>
  <c r="E174" i="18"/>
  <c r="E173" i="18"/>
  <c r="E172" i="18"/>
  <c r="E171" i="18"/>
  <c r="E170" i="18"/>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139" i="18"/>
  <c r="E138" i="18"/>
  <c r="E137" i="18"/>
  <c r="E136" i="18"/>
  <c r="E135" i="18"/>
  <c r="E134" i="18"/>
  <c r="E133" i="18"/>
  <c r="E132" i="18"/>
  <c r="E131" i="18"/>
  <c r="E130" i="18"/>
  <c r="E129" i="18"/>
  <c r="E128" i="18"/>
  <c r="E127" i="18"/>
  <c r="E126" i="18"/>
  <c r="E125" i="18"/>
  <c r="E124" i="18"/>
  <c r="E123" i="18"/>
  <c r="E122" i="18"/>
  <c r="E121" i="18"/>
  <c r="E120" i="18"/>
  <c r="E119" i="18"/>
  <c r="E118" i="18"/>
  <c r="E117" i="18"/>
  <c r="E116" i="18"/>
  <c r="E115" i="18"/>
  <c r="E114" i="18"/>
  <c r="E113" i="18"/>
  <c r="E112" i="18"/>
  <c r="E111" i="18"/>
  <c r="E110" i="18"/>
  <c r="E109" i="18"/>
  <c r="E108" i="18"/>
  <c r="E107" i="18"/>
  <c r="E106" i="18"/>
  <c r="E105" i="18"/>
  <c r="E104" i="18"/>
  <c r="E103" i="18"/>
  <c r="E102" i="18"/>
  <c r="E101" i="18"/>
  <c r="E100" i="18"/>
  <c r="E99" i="18"/>
  <c r="E98" i="18"/>
  <c r="E97" i="18"/>
  <c r="E96" i="18"/>
  <c r="E95" i="18"/>
  <c r="E94" i="18"/>
  <c r="E93" i="18"/>
  <c r="E92" i="18"/>
  <c r="E91" i="18"/>
  <c r="E90" i="18"/>
  <c r="E89" i="18"/>
  <c r="E88" i="18"/>
  <c r="E87" i="18"/>
  <c r="E86" i="18"/>
  <c r="E85" i="18"/>
  <c r="E84" i="18"/>
  <c r="E83" i="18"/>
  <c r="E82" i="18"/>
  <c r="E81" i="18"/>
  <c r="E80" i="18"/>
  <c r="E79" i="18"/>
  <c r="E78" i="18"/>
  <c r="E77" i="18"/>
  <c r="E76" i="18"/>
  <c r="E75" i="18"/>
  <c r="E74" i="18"/>
  <c r="E73" i="18"/>
  <c r="E72" i="18"/>
  <c r="E71" i="18"/>
  <c r="E70" i="18"/>
  <c r="E69" i="18"/>
  <c r="E68" i="18"/>
  <c r="E67" i="18"/>
  <c r="E66" i="18"/>
  <c r="E65" i="18"/>
  <c r="E64" i="18"/>
  <c r="E63" i="18"/>
  <c r="E62" i="18"/>
  <c r="E61" i="18"/>
  <c r="E60" i="18"/>
  <c r="E59" i="18"/>
  <c r="E58" i="18"/>
  <c r="E57" i="18"/>
  <c r="E56" i="18"/>
  <c r="E55" i="18"/>
  <c r="E54" i="18"/>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3" i="18"/>
  <c r="E2" i="18"/>
  <c r="F4" i="4"/>
  <c r="F5" i="4"/>
  <c r="F2" i="4"/>
  <c r="F8" i="4"/>
  <c r="F6" i="4"/>
  <c r="F9" i="4"/>
  <c r="F7" i="4"/>
  <c r="F12" i="4"/>
  <c r="F10" i="4"/>
  <c r="F11" i="4"/>
  <c r="F13" i="4"/>
  <c r="F16" i="4"/>
  <c r="F14" i="4"/>
  <c r="F15" i="4"/>
  <c r="F17" i="4"/>
  <c r="F21" i="4"/>
  <c r="F20" i="4"/>
  <c r="F18" i="4"/>
  <c r="F19" i="4"/>
  <c r="F22" i="4"/>
  <c r="F25" i="4"/>
  <c r="F23" i="4"/>
  <c r="F24" i="4"/>
  <c r="F26" i="4"/>
  <c r="F29" i="4"/>
  <c r="F27" i="4"/>
  <c r="F28" i="4"/>
  <c r="F33" i="4"/>
  <c r="F31" i="4"/>
  <c r="F30" i="4"/>
  <c r="F32" i="4"/>
  <c r="F35" i="4"/>
  <c r="F37" i="4"/>
  <c r="F34" i="4"/>
  <c r="F36" i="4"/>
  <c r="F38" i="4"/>
  <c r="F41" i="4"/>
  <c r="F39" i="4"/>
  <c r="F40" i="4"/>
  <c r="F43" i="4"/>
  <c r="F42" i="4"/>
  <c r="F45" i="4"/>
  <c r="F44" i="4"/>
  <c r="F49" i="4"/>
  <c r="F47" i="4"/>
  <c r="F46" i="4"/>
  <c r="F48" i="4"/>
  <c r="F50" i="4"/>
  <c r="F52" i="4"/>
  <c r="F51" i="4"/>
  <c r="F53" i="4"/>
  <c r="F54" i="4"/>
  <c r="F55" i="4"/>
  <c r="F57" i="4"/>
  <c r="F56" i="4"/>
  <c r="F58" i="4"/>
  <c r="F59" i="4"/>
  <c r="F61" i="4"/>
  <c r="F60" i="4"/>
  <c r="F63" i="4"/>
  <c r="F64" i="4"/>
  <c r="F62" i="4"/>
  <c r="F65" i="4"/>
  <c r="F68" i="4"/>
  <c r="F69" i="4"/>
  <c r="F66" i="4"/>
  <c r="F67" i="4"/>
  <c r="F71" i="4"/>
  <c r="F73" i="4"/>
  <c r="F72" i="4"/>
  <c r="F70" i="4"/>
  <c r="F74" i="4"/>
  <c r="F75" i="4"/>
  <c r="F77" i="4"/>
  <c r="F76" i="4"/>
  <c r="F78" i="4"/>
  <c r="F80" i="4"/>
  <c r="F81" i="4"/>
  <c r="F79" i="4"/>
  <c r="F85" i="4"/>
  <c r="F84" i="4"/>
  <c r="F83" i="4"/>
  <c r="F82" i="4"/>
  <c r="F87" i="4"/>
  <c r="F88" i="4"/>
  <c r="F89" i="4"/>
  <c r="F86" i="4"/>
  <c r="F91" i="4"/>
  <c r="F93" i="4"/>
  <c r="F90" i="4"/>
  <c r="F92" i="4"/>
  <c r="F95" i="4"/>
  <c r="F97" i="4"/>
  <c r="F94" i="4"/>
  <c r="F96" i="4"/>
  <c r="F101" i="4"/>
  <c r="F99" i="4"/>
  <c r="F98" i="4"/>
  <c r="F100" i="4"/>
  <c r="F102" i="4"/>
  <c r="F103" i="4"/>
  <c r="F105" i="4"/>
  <c r="F104" i="4"/>
  <c r="F107" i="4"/>
  <c r="F106" i="4"/>
  <c r="F108" i="4"/>
  <c r="F109" i="4"/>
  <c r="F112" i="4"/>
  <c r="F111" i="4"/>
  <c r="F110" i="4"/>
  <c r="F113" i="4"/>
  <c r="F114" i="4"/>
  <c r="F115" i="4"/>
  <c r="F116" i="4"/>
  <c r="F117" i="4"/>
  <c r="F121" i="4"/>
  <c r="F120" i="4"/>
  <c r="F119" i="4"/>
  <c r="F118" i="4"/>
  <c r="F123" i="4"/>
  <c r="F122" i="4"/>
  <c r="F124" i="4"/>
  <c r="F125" i="4"/>
  <c r="F127" i="4"/>
  <c r="F129" i="4"/>
  <c r="F126" i="4"/>
  <c r="F128" i="4"/>
  <c r="F130" i="4"/>
  <c r="F132" i="4"/>
  <c r="F133" i="4"/>
  <c r="F131" i="4"/>
  <c r="F134" i="4"/>
  <c r="F137" i="4"/>
  <c r="F135" i="4"/>
  <c r="F136" i="4"/>
  <c r="F141" i="4"/>
  <c r="F140" i="4"/>
  <c r="F138" i="4"/>
  <c r="F139" i="4"/>
  <c r="F142" i="4"/>
  <c r="F143" i="4"/>
  <c r="F144" i="4"/>
  <c r="F145" i="4"/>
  <c r="F146" i="4"/>
  <c r="F149" i="4"/>
  <c r="F148" i="4"/>
  <c r="F147" i="4"/>
  <c r="F152" i="4"/>
  <c r="F150" i="4"/>
  <c r="F153" i="4"/>
  <c r="F151" i="4"/>
  <c r="F155" i="4"/>
  <c r="F154" i="4"/>
  <c r="F157" i="4"/>
  <c r="F156" i="4"/>
  <c r="F158" i="4"/>
  <c r="F161" i="4"/>
  <c r="F159" i="4"/>
  <c r="F160" i="4"/>
  <c r="F165" i="4"/>
  <c r="F164" i="4"/>
  <c r="F162" i="4"/>
  <c r="F163" i="4"/>
  <c r="F169" i="4"/>
  <c r="F167" i="4"/>
  <c r="F168" i="4"/>
  <c r="F166" i="4"/>
  <c r="F171" i="4"/>
  <c r="F170" i="4"/>
  <c r="F173" i="4"/>
  <c r="F172" i="4"/>
  <c r="F176" i="4"/>
  <c r="F177" i="4"/>
  <c r="F174" i="4"/>
  <c r="F175" i="4"/>
  <c r="F181" i="4"/>
  <c r="F178" i="4"/>
  <c r="F179" i="4"/>
  <c r="F180" i="4"/>
  <c r="F184" i="4"/>
  <c r="F185" i="4"/>
  <c r="F183" i="4"/>
  <c r="F182" i="4"/>
  <c r="F189" i="4"/>
  <c r="F187" i="4"/>
  <c r="F188" i="4"/>
  <c r="F186" i="4"/>
  <c r="F190" i="4"/>
  <c r="F193" i="4"/>
  <c r="F191" i="4"/>
  <c r="F192" i="4"/>
  <c r="F194" i="4"/>
  <c r="F197" i="4"/>
  <c r="F195" i="4"/>
  <c r="F196" i="4"/>
  <c r="F198" i="4"/>
  <c r="F199" i="4"/>
  <c r="F200" i="4"/>
  <c r="F201" i="4"/>
  <c r="F3" i="4"/>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2" i="3"/>
  <c r="G330" i="9"/>
  <c r="G331" i="9"/>
  <c r="G332" i="9"/>
  <c r="G333" i="9"/>
  <c r="G334" i="9"/>
  <c r="G335" i="9"/>
  <c r="G336" i="9"/>
  <c r="G337" i="9"/>
  <c r="G338" i="9"/>
  <c r="G339" i="9"/>
  <c r="G340"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2" i="9"/>
  <c r="I4" i="4"/>
  <c r="I5" i="4"/>
  <c r="I2" i="4"/>
  <c r="I8" i="4"/>
  <c r="I6" i="4"/>
  <c r="I9" i="4"/>
  <c r="I7" i="4"/>
  <c r="I12" i="4"/>
  <c r="I10" i="4"/>
  <c r="I11" i="4"/>
  <c r="I13" i="4"/>
  <c r="I16" i="4"/>
  <c r="I14" i="4"/>
  <c r="I15" i="4"/>
  <c r="I17" i="4"/>
  <c r="I21" i="4"/>
  <c r="I20" i="4"/>
  <c r="I18" i="4"/>
  <c r="I19" i="4"/>
  <c r="I22" i="4"/>
  <c r="I25" i="4"/>
  <c r="I23" i="4"/>
  <c r="I24" i="4"/>
  <c r="I26" i="4"/>
  <c r="I29" i="4"/>
  <c r="I27" i="4"/>
  <c r="I28" i="4"/>
  <c r="I33" i="4"/>
  <c r="I31" i="4"/>
  <c r="I30" i="4"/>
  <c r="I32" i="4"/>
  <c r="I35" i="4"/>
  <c r="I37" i="4"/>
  <c r="I34" i="4"/>
  <c r="I36" i="4"/>
  <c r="I38" i="4"/>
  <c r="I41" i="4"/>
  <c r="I39" i="4"/>
  <c r="I40" i="4"/>
  <c r="I43" i="4"/>
  <c r="I42" i="4"/>
  <c r="I45" i="4"/>
  <c r="I44" i="4"/>
  <c r="I49" i="4"/>
  <c r="I47" i="4"/>
  <c r="I46" i="4"/>
  <c r="I48" i="4"/>
  <c r="I50" i="4"/>
  <c r="I52" i="4"/>
  <c r="I51" i="4"/>
  <c r="I53" i="4"/>
  <c r="I54" i="4"/>
  <c r="I55" i="4"/>
  <c r="I57" i="4"/>
  <c r="I56" i="4"/>
  <c r="I58" i="4"/>
  <c r="I59" i="4"/>
  <c r="I61" i="4"/>
  <c r="I60" i="4"/>
  <c r="I63" i="4"/>
  <c r="I64" i="4"/>
  <c r="I62" i="4"/>
  <c r="I65" i="4"/>
  <c r="I68" i="4"/>
  <c r="I69" i="4"/>
  <c r="I66" i="4"/>
  <c r="I67" i="4"/>
  <c r="I71" i="4"/>
  <c r="I73" i="4"/>
  <c r="I72" i="4"/>
  <c r="I70" i="4"/>
  <c r="I74" i="4"/>
  <c r="I75" i="4"/>
  <c r="I77" i="4"/>
  <c r="I76" i="4"/>
  <c r="I78" i="4"/>
  <c r="I80" i="4"/>
  <c r="I81" i="4"/>
  <c r="I79" i="4"/>
  <c r="I85" i="4"/>
  <c r="I84" i="4"/>
  <c r="I83" i="4"/>
  <c r="I82" i="4"/>
  <c r="I87" i="4"/>
  <c r="I88" i="4"/>
  <c r="I89" i="4"/>
  <c r="I86" i="4"/>
  <c r="I91" i="4"/>
  <c r="I93" i="4"/>
  <c r="I90" i="4"/>
  <c r="I92" i="4"/>
  <c r="I95" i="4"/>
  <c r="I97" i="4"/>
  <c r="I94" i="4"/>
  <c r="I96" i="4"/>
  <c r="I101" i="4"/>
  <c r="I99" i="4"/>
  <c r="I98" i="4"/>
  <c r="I100" i="4"/>
  <c r="I102" i="4"/>
  <c r="I103" i="4"/>
  <c r="I105" i="4"/>
  <c r="I104" i="4"/>
  <c r="I107" i="4"/>
  <c r="I106" i="4"/>
  <c r="I108" i="4"/>
  <c r="I109" i="4"/>
  <c r="I112" i="4"/>
  <c r="I111" i="4"/>
  <c r="I110" i="4"/>
  <c r="I113" i="4"/>
  <c r="I114" i="4"/>
  <c r="I115" i="4"/>
  <c r="I116" i="4"/>
  <c r="I117" i="4"/>
  <c r="I121" i="4"/>
  <c r="I120" i="4"/>
  <c r="I119" i="4"/>
  <c r="I118" i="4"/>
  <c r="I123" i="4"/>
  <c r="I122" i="4"/>
  <c r="I124" i="4"/>
  <c r="I125" i="4"/>
  <c r="I127" i="4"/>
  <c r="I129" i="4"/>
  <c r="I126" i="4"/>
  <c r="I128" i="4"/>
  <c r="I130" i="4"/>
  <c r="I132" i="4"/>
  <c r="I133" i="4"/>
  <c r="I131" i="4"/>
  <c r="I134" i="4"/>
  <c r="I137" i="4"/>
  <c r="I135" i="4"/>
  <c r="I136" i="4"/>
  <c r="I141" i="4"/>
  <c r="I140" i="4"/>
  <c r="I138" i="4"/>
  <c r="I139" i="4"/>
  <c r="I142" i="4"/>
  <c r="I143" i="4"/>
  <c r="I144" i="4"/>
  <c r="I145" i="4"/>
  <c r="I146" i="4"/>
  <c r="I149" i="4"/>
  <c r="I148" i="4"/>
  <c r="I147" i="4"/>
  <c r="I152" i="4"/>
  <c r="I150" i="4"/>
  <c r="I153" i="4"/>
  <c r="I151" i="4"/>
  <c r="I155" i="4"/>
  <c r="I154" i="4"/>
  <c r="I157" i="4"/>
  <c r="I156" i="4"/>
  <c r="I158" i="4"/>
  <c r="I161" i="4"/>
  <c r="I159" i="4"/>
  <c r="I160" i="4"/>
  <c r="I165" i="4"/>
  <c r="I164" i="4"/>
  <c r="I162" i="4"/>
  <c r="I163" i="4"/>
  <c r="I169" i="4"/>
  <c r="I167" i="4"/>
  <c r="I168" i="4"/>
  <c r="I166" i="4"/>
  <c r="I171" i="4"/>
  <c r="I170" i="4"/>
  <c r="I173" i="4"/>
  <c r="I172" i="4"/>
  <c r="I176" i="4"/>
  <c r="I177" i="4"/>
  <c r="I174" i="4"/>
  <c r="I175" i="4"/>
  <c r="I181" i="4"/>
  <c r="I178" i="4"/>
  <c r="I179" i="4"/>
  <c r="I180" i="4"/>
  <c r="I184" i="4"/>
  <c r="I185" i="4"/>
  <c r="I183" i="4"/>
  <c r="I182" i="4"/>
  <c r="I189" i="4"/>
  <c r="I187" i="4"/>
  <c r="I188" i="4"/>
  <c r="I186" i="4"/>
  <c r="I190" i="4"/>
  <c r="I193" i="4"/>
  <c r="I191" i="4"/>
  <c r="I192" i="4"/>
  <c r="I194" i="4"/>
  <c r="I197" i="4"/>
  <c r="I195" i="4"/>
  <c r="I196" i="4"/>
  <c r="I198" i="4"/>
  <c r="I199" i="4"/>
  <c r="I200" i="4"/>
  <c r="I201" i="4"/>
  <c r="I3" i="4"/>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2" i="3"/>
  <c r="F18" i="24" l="1"/>
  <c r="G19" i="24"/>
  <c r="F17" i="24"/>
  <c r="H17" i="24" s="1"/>
  <c r="G18" i="24"/>
  <c r="I18" i="24" s="1"/>
  <c r="F19" i="24"/>
  <c r="H19" i="24" s="1"/>
  <c r="G20" i="24"/>
  <c r="F20" i="24"/>
  <c r="H20" i="24" s="1"/>
  <c r="G17" i="24"/>
  <c r="J20" i="24" l="1"/>
  <c r="I20" i="24"/>
  <c r="J17" i="24"/>
  <c r="I17" i="24"/>
  <c r="J19" i="24"/>
  <c r="I19" i="24"/>
  <c r="J18" i="24"/>
  <c r="H18" i="24"/>
</calcChain>
</file>

<file path=xl/sharedStrings.xml><?xml version="1.0" encoding="utf-8"?>
<sst xmlns="http://schemas.openxmlformats.org/spreadsheetml/2006/main" count="3646" uniqueCount="426">
  <si>
    <t>Post ID</t>
  </si>
  <si>
    <t>Platform</t>
  </si>
  <si>
    <t>Date</t>
  </si>
  <si>
    <t>Content Type</t>
  </si>
  <si>
    <t>Post Text</t>
  </si>
  <si>
    <t>Likes</t>
  </si>
  <si>
    <t>Shares</t>
  </si>
  <si>
    <t>Comments</t>
  </si>
  <si>
    <t>Impressions</t>
  </si>
  <si>
    <t>Reach</t>
  </si>
  <si>
    <t>Clicks</t>
  </si>
  <si>
    <t>Hashtags Used</t>
  </si>
  <si>
    <t>Campaign_Name</t>
  </si>
  <si>
    <t>P001</t>
  </si>
  <si>
    <t>Twitter</t>
  </si>
  <si>
    <t>Reel</t>
  </si>
  <si>
    <t>Check out our latest reel on twitter!</t>
  </si>
  <si>
    <t>SummerSplash</t>
  </si>
  <si>
    <t>P002</t>
  </si>
  <si>
    <t>Text</t>
  </si>
  <si>
    <t>Check out our latest text on twitter!</t>
  </si>
  <si>
    <t>FestiveRadiance</t>
  </si>
  <si>
    <t>P003</t>
  </si>
  <si>
    <t>YouTube</t>
  </si>
  <si>
    <t>Check out our latest reel on youtube!</t>
  </si>
  <si>
    <t>#PepsiCoRefresh</t>
  </si>
  <si>
    <t>NewYearRefresh</t>
  </si>
  <si>
    <t>P004</t>
  </si>
  <si>
    <t>Instagram</t>
  </si>
  <si>
    <t>Story</t>
  </si>
  <si>
    <t>Check out our latest story on instagram!</t>
  </si>
  <si>
    <t>#ThirstyForMore</t>
  </si>
  <si>
    <t>DailyWellness</t>
  </si>
  <si>
    <t>P005</t>
  </si>
  <si>
    <t>P006</t>
  </si>
  <si>
    <t>Facebook</t>
  </si>
  <si>
    <t>Carousel</t>
  </si>
  <si>
    <t>Check out our latest carousel on facebook!</t>
  </si>
  <si>
    <t>P007</t>
  </si>
  <si>
    <t>Check out our latest carousel on twitter!</t>
  </si>
  <si>
    <t>P008</t>
  </si>
  <si>
    <t>Image</t>
  </si>
  <si>
    <t>Check out our latest image on youtube!</t>
  </si>
  <si>
    <t>P009</t>
  </si>
  <si>
    <t>Check out our latest text on facebook!</t>
  </si>
  <si>
    <t>P010</t>
  </si>
  <si>
    <t>Check out our latest image on facebook!</t>
  </si>
  <si>
    <t>P011</t>
  </si>
  <si>
    <t>#LiveForNow</t>
  </si>
  <si>
    <t>P012</t>
  </si>
  <si>
    <t>Check out our latest reel on facebook!</t>
  </si>
  <si>
    <t>P013</t>
  </si>
  <si>
    <t>Check out our latest carousel on youtube!</t>
  </si>
  <si>
    <t>P014</t>
  </si>
  <si>
    <t>Check out our latest story on facebook!</t>
  </si>
  <si>
    <t>P015</t>
  </si>
  <si>
    <t>Video</t>
  </si>
  <si>
    <t>Check out our latest video on facebook!</t>
  </si>
  <si>
    <t>P016</t>
  </si>
  <si>
    <t>P017</t>
  </si>
  <si>
    <t>P018</t>
  </si>
  <si>
    <t>Check out our latest reel on instagram!</t>
  </si>
  <si>
    <t>P019</t>
  </si>
  <si>
    <t>Check out our latest video on instagram!</t>
  </si>
  <si>
    <t>P020</t>
  </si>
  <si>
    <t>Check out our latest carousel on instagram!</t>
  </si>
  <si>
    <t>P021</t>
  </si>
  <si>
    <t>P022</t>
  </si>
  <si>
    <t>P023</t>
  </si>
  <si>
    <t>P024</t>
  </si>
  <si>
    <t>P025</t>
  </si>
  <si>
    <t>P026</t>
  </si>
  <si>
    <t>P027</t>
  </si>
  <si>
    <t>Check out our latest text on youtube!</t>
  </si>
  <si>
    <t>P028</t>
  </si>
  <si>
    <t>P029</t>
  </si>
  <si>
    <t>P030</t>
  </si>
  <si>
    <t>P031</t>
  </si>
  <si>
    <t>Check out our latest text on instagram!</t>
  </si>
  <si>
    <t>P032</t>
  </si>
  <si>
    <t>P033</t>
  </si>
  <si>
    <t>P034</t>
  </si>
  <si>
    <t>P035</t>
  </si>
  <si>
    <t>P036</t>
  </si>
  <si>
    <t>P037</t>
  </si>
  <si>
    <t>P038</t>
  </si>
  <si>
    <t>P039</t>
  </si>
  <si>
    <t>P040</t>
  </si>
  <si>
    <t>Check out our latest image on twitter!</t>
  </si>
  <si>
    <t>P041</t>
  </si>
  <si>
    <t>P042</t>
  </si>
  <si>
    <t>P043</t>
  </si>
  <si>
    <t>P044</t>
  </si>
  <si>
    <t>P045</t>
  </si>
  <si>
    <t>P046</t>
  </si>
  <si>
    <t>Check out our latest video on twitter!</t>
  </si>
  <si>
    <t>P047</t>
  </si>
  <si>
    <t>P048</t>
  </si>
  <si>
    <t>Check out our latest story on twitter!</t>
  </si>
  <si>
    <t>P049</t>
  </si>
  <si>
    <t>P050</t>
  </si>
  <si>
    <t>Check out our latest story on youtube!</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</si>
  <si>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</si>
  <si>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</si>
  <si>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</si>
  <si>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</si>
  <si>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</si>
  <si>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</si>
  <si>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</si>
  <si>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</si>
  <si>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</si>
  <si>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</si>
  <si>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</si>
  <si>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</si>
  <si>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</si>
  <si>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</si>
  <si>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</si>
  <si>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</si>
  <si>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</si>
  <si>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</si>
  <si>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</si>
  <si>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</si>
  <si>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</si>
  <si>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</si>
  <si>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</si>
  <si>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</si>
  <si>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</si>
  <si>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</si>
  <si>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</si>
  <si>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</si>
  <si>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</si>
  <si>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</si>
  <si>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</si>
  <si>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</si>
  <si>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Check out our latest image on instagram!</t>
  </si>
  <si>
    <t>P083</t>
  </si>
  <si>
    <t>Check out our latest video on youtube!</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</si>
  <si>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</si>
  <si>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</si>
  <si>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</si>
  <si>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</si>
  <si>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</si>
  <si>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</si>
  <si>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</si>
  <si>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</si>
  <si>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</si>
  <si>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</si>
  <si>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</si>
  <si>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</si>
  <si>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</si>
  <si>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</si>
  <si>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</si>
  <si>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</si>
  <si>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</si>
  <si>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</si>
  <si>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</si>
  <si>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</si>
  <si>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</si>
  <si>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</si>
  <si>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</si>
  <si>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</si>
  <si>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</si>
  <si>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</si>
  <si>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</si>
  <si>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</si>
  <si>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</si>
  <si>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</si>
  <si>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</si>
  <si>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</si>
  <si>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</si>
  <si>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</si>
  <si>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</si>
  <si>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</si>
  <si>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</si>
  <si>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</si>
  <si>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</si>
  <si>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</si>
  <si>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</si>
  <si>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</si>
  <si>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</si>
  <si>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</si>
  <si>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</si>
  <si>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</si>
  <si>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</si>
  <si>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</si>
  <si>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</si>
  <si>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</si>
  <si>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</si>
  <si>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</si>
  <si>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</si>
  <si>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</si>
  <si>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</si>
  <si>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</si>
  <si>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</si>
  <si>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</si>
  <si>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</si>
  <si>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</si>
  <si>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</si>
  <si>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</si>
  <si>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</si>
  <si>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</si>
  <si>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</si>
  <si>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</si>
  <si>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</si>
  <si>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</si>
  <si>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</si>
  <si>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</si>
  <si>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</si>
  <si>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</si>
  <si>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</si>
  <si>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</si>
  <si>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</si>
  <si>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</si>
  <si>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</si>
  <si>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</si>
  <si>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</si>
  <si>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</si>
  <si>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</si>
  <si>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</si>
  <si>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</si>
  <si>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</si>
  <si>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</si>
  <si>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</si>
  <si>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</si>
  <si>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</si>
  <si>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</si>
  <si>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</si>
  <si>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</si>
  <si>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</si>
  <si>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</si>
  <si>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</si>
  <si>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</si>
  <si>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</si>
  <si>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</si>
  <si>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</si>
  <si>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</si>
  <si>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</si>
  <si>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</si>
  <si>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</si>
  <si>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</si>
  <si>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</si>
  <si>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</si>
  <si>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</si>
  <si>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</si>
  <si>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</si>
  <si>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</si>
  <si>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</si>
  <si>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</si>
  <si>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</si>
  <si>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</si>
  <si>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</si>
  <si>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</si>
  <si>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</si>
  <si>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</si>
  <si>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</si>
  <si>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</si>
  <si>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</si>
  <si>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</si>
  <si>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</si>
  <si>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</si>
  <si>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</si>
  <si>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</si>
  <si>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</si>
  <si>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</si>
  <si>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</si>
  <si>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</si>
  <si>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</si>
  <si>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</si>
  <si>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</si>
  <si>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</si>
  <si>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</si>
  <si>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</si>
  <si>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</si>
  <si>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</si>
  <si>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</si>
  <si>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</si>
  <si>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</si>
  <si>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</si>
  <si>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</si>
  <si>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</si>
  <si>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</si>
  <si>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</si>
  <si>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</si>
  <si>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</si>
  <si>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</si>
  <si>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</si>
  <si>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</si>
  <si>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</si>
  <si>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</si>
  <si>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</si>
  <si>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</si>
  <si>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</si>
  <si>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</si>
  <si>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</si>
  <si>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</si>
  <si>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</si>
  <si>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</si>
  <si>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</si>
  <si>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</si>
  <si>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</si>
  <si>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</si>
  <si>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</si>
  <si>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</si>
  <si>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</si>
  <si>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</si>
  <si>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</si>
  <si>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</si>
  <si>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</si>
  <si>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</si>
  <si>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</si>
  <si>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</si>
  <si>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</si>
  <si>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</si>
  <si>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</si>
  <si>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</si>
  <si>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</si>
  <si>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</si>
  <si>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</si>
  <si>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</si>
  <si>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</si>
  <si>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</si>
  <si>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</si>
  <si>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</si>
  <si>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</si>
  <si>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</si>
  <si>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</si>
  <si>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</si>
  <si>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</si>
  <si>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</si>
  <si>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</si>
  <si>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</si>
  <si>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</si>
  <si>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</si>
  <si>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</si>
  <si>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</si>
  <si>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</si>
  <si>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</si>
  <si>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</si>
  <si>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</si>
  <si>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</si>
  <si>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</si>
  <si>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</si>
  <si>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</si>
  <si>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</si>
  <si>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</si>
  <si>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</si>
  <si>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</si>
  <si>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</si>
  <si>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</si>
  <si>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</si>
  <si>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</si>
  <si>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</si>
  <si>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</si>
  <si>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</si>
  <si>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#AnytimeIsPepsiTime</t>
  </si>
  <si>
    <t>#BetterWithPepsi</t>
  </si>
  <si>
    <t>#SmoothLikeNitroPepsi</t>
  </si>
  <si>
    <t>Week_Start_Date</t>
  </si>
  <si>
    <t>New_Followers</t>
  </si>
  <si>
    <t>Unfollows</t>
  </si>
  <si>
    <t>Total_Followers</t>
  </si>
  <si>
    <t>Engagement_Rate</t>
  </si>
  <si>
    <t>Ad_Spend</t>
  </si>
  <si>
    <t>Start_Date</t>
  </si>
  <si>
    <t>End_Date</t>
  </si>
  <si>
    <t>Objective</t>
  </si>
  <si>
    <t>Total_Budget</t>
  </si>
  <si>
    <t>Target_Platforms</t>
  </si>
  <si>
    <t>Primary_Hashtags</t>
  </si>
  <si>
    <t>Brand Awareness</t>
  </si>
  <si>
    <t>Engagement</t>
  </si>
  <si>
    <t>Product Launch</t>
  </si>
  <si>
    <t>Traffic</t>
  </si>
  <si>
    <t>Engagement Rate</t>
  </si>
  <si>
    <t>Row Labels</t>
  </si>
  <si>
    <t>Sum of Likes</t>
  </si>
  <si>
    <t>Sum of Shares</t>
  </si>
  <si>
    <t>Sum of Comments</t>
  </si>
  <si>
    <t>Average of Clicks</t>
  </si>
  <si>
    <t>RANK</t>
  </si>
  <si>
    <t>Average of Engagement_Rate</t>
  </si>
  <si>
    <t>Growth_Rate</t>
  </si>
  <si>
    <t>Average of Growth_Rate</t>
  </si>
  <si>
    <t>Sum of Ad_Spend</t>
  </si>
  <si>
    <t>Total clicks per hastags</t>
  </si>
  <si>
    <t>Average of Likes</t>
  </si>
  <si>
    <t>Average of Comments</t>
  </si>
  <si>
    <t>Average of Engagement Rate</t>
  </si>
  <si>
    <t>Platforms</t>
  </si>
  <si>
    <t>Sum of Impressions</t>
  </si>
  <si>
    <t>Net Follower Gain</t>
  </si>
  <si>
    <t>Weekly_Start_Date</t>
  </si>
  <si>
    <t>Ad_Spend($)</t>
  </si>
  <si>
    <t>Ad_spend</t>
  </si>
  <si>
    <t>Growth_rate</t>
  </si>
  <si>
    <t>Growth</t>
  </si>
  <si>
    <t>Relation</t>
  </si>
  <si>
    <t>Using Data Analysis</t>
  </si>
  <si>
    <t>PLATFORM</t>
  </si>
  <si>
    <t>HASTAGS USED</t>
  </si>
  <si>
    <t>Sum of Engagement</t>
  </si>
  <si>
    <t>Sum of Total_Budget</t>
  </si>
  <si>
    <t>ROI</t>
  </si>
  <si>
    <t>Hashtags Used2</t>
  </si>
  <si>
    <t>Hashtags Used3</t>
  </si>
  <si>
    <t>Average of Impressions</t>
  </si>
  <si>
    <t>Grand Total</t>
  </si>
  <si>
    <t>Average of Shares</t>
  </si>
  <si>
    <t>Campaign Days</t>
  </si>
  <si>
    <t>Pre-Campaign</t>
  </si>
  <si>
    <t>Engagement During</t>
  </si>
  <si>
    <t>Primary_Hastags</t>
  </si>
  <si>
    <t>Net Follower Growth During Campaign</t>
  </si>
  <si>
    <t>Total Engagement</t>
  </si>
  <si>
    <t>for  double verfication</t>
  </si>
  <si>
    <t>HIGHEST ROI :DAILY WELLNESS campaign</t>
  </si>
  <si>
    <t>Among all campaigns, DailyWellness demonstrated the highest ROI (1.336), meaning that for every unit of budget invested, it generated the greatest relative engagement compared to the other campaigns.</t>
  </si>
  <si>
    <t>DailyWellness campaign was the most cost-effective in converting budget expenditure into audience engagement, making it the strongest performer from an efficiency perspective.</t>
  </si>
  <si>
    <t>Engagement Before</t>
  </si>
  <si>
    <t>Daily Engagement During</t>
  </si>
  <si>
    <t>Daily Engagement Before</t>
  </si>
  <si>
    <t>Engagement Uplift</t>
  </si>
  <si>
    <t>HASHTAGS</t>
  </si>
  <si>
    <t>Frequently used hashtags</t>
  </si>
  <si>
    <t>VIDEOLINK</t>
  </si>
  <si>
    <t>HYPERLINK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</si>
</sst>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_-[$$-409]* #,##0.00_ ;_-[$$-409]* \-#,##0.00\ ;_-[$$-409]* &quot;-&quot;??_ ;_-@_ "/>
    <numFmt numFmtId="166" formatCode="0.000"/>
    <numFmt numFmtId="167" formatCode="0.0%"/>
    <numFmt numFmtId="168"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2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0"/>
        <bgColor theme="4" tint="0.79998168889431442"/>
      </patternFill>
    </fill>
    <fill>
      <patternFill patternType="solid">
        <fgColor rgb="FFFFFF0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6" tint="0.59999389629810485"/>
        <bgColor indexed="64"/>
      </patternFill>
    </fill>
  </fills>
  <borders count="3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style="medium">
        <color indexed="64"/>
      </left>
      <right/>
      <top style="medium">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
      <left/>
      <right/>
      <top/>
      <bottom style="medium">
        <color rgb="FF000000"/>
      </bottom>
      <diagonal/>
    </border>
    <border>
      <left style="medium">
        <color rgb="FFCCCCCC"/>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000000"/>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0">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0" fillId="0" borderId="3" xfId="0" applyBorder="1" applyAlignment="1">
      <alignment wrapText="1"/>
    </xf>
    <xf numFmtId="14" fontId="0" fillId="0" borderId="3" xfId="0" applyNumberFormat="1" applyBorder="1" applyAlignment="1">
      <alignment wrapText="1"/>
    </xf>
    <xf numFmtId="0" fontId="0" fillId="0" borderId="3" xfId="0" applyBorder="1" applyAlignment="1">
      <alignment horizontal="right" wrapText="1"/>
    </xf>
    <xf numFmtId="0" fontId="3" fillId="0" borderId="3" xfId="0" applyFont="1" applyBorder="1" applyAlignment="1">
      <alignment wrapText="1"/>
    </xf>
    <xf numFmtId="0" fontId="3" fillId="0" borderId="3" xfId="0" applyFont="1" applyBorder="1" applyAlignment="1">
      <alignment vertical="center"/>
    </xf>
    <xf numFmtId="1" fontId="0" fillId="0" borderId="3" xfId="0" applyNumberFormat="1" applyBorder="1" applyAlignment="1">
      <alignment horizontal="right" wrapText="1"/>
    </xf>
    <xf numFmtId="0" fontId="0" fillId="0" borderId="4" xfId="0" applyBorder="1" applyAlignment="1">
      <alignment wrapText="1"/>
    </xf>
    <xf numFmtId="14" fontId="0" fillId="0" borderId="5" xfId="0" applyNumberFormat="1" applyBorder="1" applyAlignment="1">
      <alignment wrapText="1"/>
    </xf>
    <xf numFmtId="0" fontId="0" fillId="0" borderId="5" xfId="0" applyBorder="1" applyAlignment="1">
      <alignment wrapText="1"/>
    </xf>
    <xf numFmtId="0" fontId="0" fillId="0" borderId="5" xfId="0" applyBorder="1" applyAlignment="1">
      <alignment horizontal="right" wrapText="1"/>
    </xf>
    <xf numFmtId="2" fontId="0" fillId="0" borderId="0" xfId="0" applyNumberFormat="1"/>
    <xf numFmtId="164" fontId="0" fillId="0" borderId="0" xfId="0" applyNumberFormat="1"/>
    <xf numFmtId="165" fontId="0" fillId="0" borderId="3" xfId="0" applyNumberFormat="1" applyBorder="1" applyAlignment="1">
      <alignment horizontal="right" wrapText="1"/>
    </xf>
    <xf numFmtId="165" fontId="0" fillId="0" borderId="0" xfId="0" applyNumberFormat="1"/>
    <xf numFmtId="0" fontId="2" fillId="0" borderId="0" xfId="0" applyFont="1" applyBorder="1" applyAlignment="1">
      <alignment horizontal="center" vertical="top" wrapText="1"/>
    </xf>
    <xf numFmtId="9" fontId="0" fillId="0" borderId="0" xfId="1"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1" fontId="0" fillId="0" borderId="6" xfId="0" applyNumberFormat="1" applyFill="1" applyBorder="1" applyAlignment="1">
      <alignment horizontal="right" wrapText="1"/>
    </xf>
    <xf numFmtId="0" fontId="2" fillId="0" borderId="0" xfId="0" applyFont="1"/>
    <xf numFmtId="166" fontId="0" fillId="0" borderId="0" xfId="0" applyNumberFormat="1"/>
    <xf numFmtId="10" fontId="0" fillId="0" borderId="0" xfId="1" applyNumberFormat="1" applyFont="1" applyBorder="1" applyAlignment="1">
      <alignment horizontal="right" wrapText="1"/>
    </xf>
    <xf numFmtId="165" fontId="2" fillId="0" borderId="8" xfId="0" applyNumberFormat="1" applyFont="1" applyBorder="1" applyAlignment="1">
      <alignment horizontal="center" vertical="top" wrapText="1"/>
    </xf>
    <xf numFmtId="165" fontId="2" fillId="0" borderId="7" xfId="0" applyNumberFormat="1" applyFont="1" applyBorder="1" applyAlignment="1">
      <alignment horizontal="center" vertical="top" wrapText="1"/>
    </xf>
    <xf numFmtId="0" fontId="2" fillId="0" borderId="9" xfId="0" applyFont="1" applyBorder="1" applyAlignment="1">
      <alignment horizontal="center" vertical="top" wrapText="1"/>
    </xf>
    <xf numFmtId="1" fontId="0" fillId="2" borderId="3" xfId="0" applyNumberFormat="1" applyFill="1" applyBorder="1" applyAlignment="1">
      <alignment horizontal="right" wrapText="1"/>
    </xf>
    <xf numFmtId="0" fontId="2" fillId="0" borderId="8" xfId="0" applyFont="1" applyBorder="1" applyAlignment="1">
      <alignment horizontal="center" vertical="top" wrapText="1"/>
    </xf>
    <xf numFmtId="0" fontId="2" fillId="0" borderId="7" xfId="0" applyFont="1" applyBorder="1" applyAlignment="1">
      <alignment horizontal="center" vertical="top" wrapText="1"/>
    </xf>
    <xf numFmtId="0" fontId="3" fillId="2" borderId="3" xfId="0" applyFont="1" applyFill="1" applyBorder="1" applyAlignment="1">
      <alignment wrapText="1"/>
    </xf>
    <xf numFmtId="1" fontId="0" fillId="2" borderId="6" xfId="0" applyNumberFormat="1" applyFill="1" applyBorder="1" applyAlignment="1">
      <alignment horizontal="right" wrapText="1"/>
    </xf>
    <xf numFmtId="9" fontId="0" fillId="2" borderId="0" xfId="1" applyFont="1" applyFill="1" applyBorder="1" applyAlignment="1">
      <alignment wrapText="1"/>
    </xf>
    <xf numFmtId="0" fontId="0" fillId="2" borderId="3" xfId="0" applyFill="1" applyBorder="1" applyAlignment="1">
      <alignment wrapText="1"/>
    </xf>
    <xf numFmtId="1" fontId="0" fillId="0" borderId="3" xfId="0" applyNumberFormat="1" applyBorder="1" applyAlignment="1">
      <alignment wrapText="1"/>
    </xf>
    <xf numFmtId="14" fontId="0" fillId="3" borderId="3" xfId="0" applyNumberFormat="1" applyFill="1" applyBorder="1" applyAlignment="1">
      <alignment wrapText="1"/>
    </xf>
    <xf numFmtId="0" fontId="0" fillId="3" borderId="3" xfId="0" applyFill="1" applyBorder="1" applyAlignment="1">
      <alignment horizontal="right" wrapText="1"/>
    </xf>
    <xf numFmtId="14" fontId="0" fillId="0" borderId="0" xfId="0" applyNumberFormat="1" applyAlignment="1">
      <alignment horizontal="left"/>
    </xf>
    <xf numFmtId="167" fontId="0" fillId="0" borderId="0" xfId="1" applyNumberFormat="1" applyFont="1" applyBorder="1" applyAlignment="1">
      <alignment horizontal="right" wrapText="1"/>
    </xf>
    <xf numFmtId="167" fontId="0" fillId="0" borderId="0" xfId="0" applyNumberFormat="1"/>
    <xf numFmtId="0" fontId="0" fillId="4" borderId="0" xfId="0" applyFill="1"/>
    <xf numFmtId="0" fontId="4" fillId="4" borderId="11" xfId="0" applyFont="1" applyFill="1" applyBorder="1" applyAlignment="1">
      <alignment horizontal="center"/>
    </xf>
    <xf numFmtId="0" fontId="4" fillId="4" borderId="12" xfId="0" applyFont="1" applyFill="1" applyBorder="1" applyAlignment="1">
      <alignment horizontal="center"/>
    </xf>
    <xf numFmtId="0" fontId="0" fillId="4" borderId="13" xfId="0" applyFill="1" applyBorder="1" applyAlignment="1"/>
    <xf numFmtId="0" fontId="0" fillId="4" borderId="0" xfId="0" applyFill="1" applyBorder="1" applyAlignment="1"/>
    <xf numFmtId="0" fontId="0" fillId="4" borderId="14" xfId="0" applyFill="1" applyBorder="1" applyAlignment="1"/>
    <xf numFmtId="0" fontId="0" fillId="4" borderId="15" xfId="0" applyFill="1" applyBorder="1" applyAlignment="1"/>
    <xf numFmtId="166" fontId="0" fillId="4" borderId="10" xfId="0" applyNumberFormat="1" applyFill="1" applyBorder="1" applyAlignment="1"/>
    <xf numFmtId="0" fontId="0" fillId="4" borderId="16" xfId="0" applyFill="1" applyBorder="1" applyAlignment="1"/>
    <xf numFmtId="0" fontId="2" fillId="0" borderId="0" xfId="0" pivotButton="1" applyFont="1"/>
    <xf numFmtId="0" fontId="2" fillId="5" borderId="17" xfId="0" applyFont="1" applyFill="1" applyBorder="1" applyAlignment="1">
      <alignment horizontal="center" vertical="top"/>
    </xf>
    <xf numFmtId="0" fontId="0" fillId="0" borderId="0" xfId="0" applyNumberFormat="1" applyAlignment="1">
      <alignment wrapText="1"/>
    </xf>
    <xf numFmtId="0" fontId="0" fillId="2" borderId="0" xfId="0" applyFill="1"/>
    <xf numFmtId="0" fontId="0" fillId="7" borderId="0" xfId="0" applyFill="1"/>
    <xf numFmtId="0" fontId="0" fillId="7" borderId="0" xfId="0" applyFill="1" applyAlignment="1">
      <alignment horizontal="left"/>
    </xf>
    <xf numFmtId="0" fontId="0" fillId="7" borderId="0" xfId="0" applyNumberFormat="1" applyFill="1"/>
    <xf numFmtId="10" fontId="0" fillId="7" borderId="0" xfId="0" applyNumberFormat="1" applyFill="1"/>
    <xf numFmtId="0" fontId="0" fillId="7" borderId="18" xfId="0" applyFill="1" applyBorder="1" applyAlignment="1">
      <alignment horizontal="left"/>
    </xf>
    <xf numFmtId="164" fontId="0" fillId="7" borderId="11" xfId="0" applyNumberFormat="1" applyFill="1" applyBorder="1"/>
    <xf numFmtId="164" fontId="0" fillId="7" borderId="12" xfId="0" applyNumberFormat="1" applyFill="1" applyBorder="1"/>
    <xf numFmtId="0" fontId="0" fillId="7" borderId="13" xfId="0" applyFill="1" applyBorder="1" applyAlignment="1">
      <alignment horizontal="left"/>
    </xf>
    <xf numFmtId="164" fontId="0" fillId="7" borderId="0" xfId="0" applyNumberFormat="1" applyFill="1" applyBorder="1"/>
    <xf numFmtId="164" fontId="0" fillId="7" borderId="14" xfId="0" applyNumberFormat="1" applyFill="1" applyBorder="1"/>
    <xf numFmtId="0" fontId="0" fillId="7" borderId="15" xfId="0" applyFill="1" applyBorder="1" applyAlignment="1">
      <alignment horizontal="left"/>
    </xf>
    <xf numFmtId="164" fontId="0" fillId="7" borderId="10" xfId="0" applyNumberFormat="1" applyFill="1" applyBorder="1"/>
    <xf numFmtId="164" fontId="0" fillId="7" borderId="16" xfId="0" applyNumberFormat="1" applyFill="1" applyBorder="1"/>
    <xf numFmtId="0" fontId="5" fillId="6" borderId="7" xfId="0" applyFont="1" applyFill="1" applyBorder="1"/>
    <xf numFmtId="166" fontId="0" fillId="2" borderId="0" xfId="0" applyNumberFormat="1" applyFill="1"/>
    <xf numFmtId="1" fontId="0" fillId="0" borderId="0" xfId="0" applyNumberFormat="1"/>
    <xf numFmtId="0" fontId="0" fillId="0" borderId="19" xfId="0" applyBorder="1" applyAlignment="1">
      <alignment wrapText="1"/>
    </xf>
    <xf numFmtId="14" fontId="0" fillId="0" borderId="20" xfId="0" applyNumberFormat="1" applyBorder="1" applyAlignment="1">
      <alignment wrapText="1"/>
    </xf>
    <xf numFmtId="0" fontId="2" fillId="0" borderId="21" xfId="0" applyFont="1" applyBorder="1" applyAlignment="1">
      <alignment horizontal="center" vertical="top" wrapText="1"/>
    </xf>
    <xf numFmtId="0" fontId="2" fillId="0" borderId="22" xfId="0" applyFont="1" applyBorder="1" applyAlignment="1">
      <alignment horizontal="center" vertical="top" wrapText="1"/>
    </xf>
    <xf numFmtId="0" fontId="2" fillId="0" borderId="23" xfId="0" applyFont="1" applyBorder="1" applyAlignment="1">
      <alignment horizontal="center" vertical="top" wrapText="1"/>
    </xf>
    <xf numFmtId="0" fontId="0" fillId="0" borderId="24" xfId="0" applyBorder="1" applyAlignment="1">
      <alignment wrapText="1"/>
    </xf>
    <xf numFmtId="14" fontId="0" fillId="0" borderId="25" xfId="0" applyNumberFormat="1" applyBorder="1" applyAlignment="1">
      <alignment wrapText="1"/>
    </xf>
    <xf numFmtId="14" fontId="0" fillId="0" borderId="26" xfId="0" applyNumberFormat="1" applyBorder="1" applyAlignment="1">
      <alignment wrapText="1"/>
    </xf>
    <xf numFmtId="14" fontId="0" fillId="0" borderId="28" xfId="0" applyNumberFormat="1" applyBorder="1" applyAlignment="1">
      <alignment wrapText="1"/>
    </xf>
    <xf numFmtId="0" fontId="6" fillId="0" borderId="27" xfId="0" applyFont="1" applyBorder="1" applyAlignment="1">
      <alignment horizontal="center" vertical="top" wrapText="1"/>
    </xf>
    <xf numFmtId="0" fontId="0" fillId="0" borderId="28" xfId="0" applyNumberFormat="1" applyBorder="1" applyAlignment="1">
      <alignment wrapText="1"/>
    </xf>
    <xf numFmtId="0" fontId="0" fillId="0" borderId="20" xfId="0" applyBorder="1" applyAlignment="1">
      <alignment wrapText="1"/>
    </xf>
    <xf numFmtId="0" fontId="2" fillId="0" borderId="29" xfId="0" applyFont="1" applyBorder="1" applyAlignment="1">
      <alignment horizontal="center" vertical="top" wrapText="1"/>
    </xf>
    <xf numFmtId="0" fontId="0" fillId="0" borderId="30" xfId="0" applyBorder="1" applyAlignment="1">
      <alignment wrapText="1"/>
    </xf>
    <xf numFmtId="0" fontId="0" fillId="0" borderId="7" xfId="0" applyBorder="1" applyAlignment="1">
      <alignment wrapText="1"/>
    </xf>
    <xf numFmtId="0" fontId="0" fillId="0" borderId="20" xfId="0" applyBorder="1" applyAlignment="1">
      <alignment horizontal="right" wrapText="1"/>
    </xf>
    <xf numFmtId="0" fontId="0" fillId="0" borderId="26" xfId="0" applyBorder="1" applyAlignment="1">
      <alignment horizontal="right" wrapText="1"/>
    </xf>
    <xf numFmtId="0" fontId="0" fillId="0" borderId="28" xfId="0" applyBorder="1" applyAlignment="1">
      <alignment horizontal="right" wrapText="1"/>
    </xf>
    <xf numFmtId="0" fontId="6" fillId="0" borderId="31" xfId="0" applyFont="1" applyBorder="1" applyAlignment="1">
      <alignment horizontal="center" vertical="top" wrapText="1"/>
    </xf>
    <xf numFmtId="168" fontId="0" fillId="0" borderId="28" xfId="0" applyNumberFormat="1" applyBorder="1" applyAlignment="1">
      <alignment horizontal="right" wrapText="1"/>
    </xf>
    <xf numFmtId="0" fontId="0" fillId="8" borderId="33" xfId="0" applyFill="1" applyBorder="1"/>
    <xf numFmtId="0" fontId="0" fillId="8" borderId="34" xfId="0" applyFill="1" applyBorder="1"/>
    <xf numFmtId="0" fontId="0" fillId="8" borderId="13" xfId="0" applyFill="1" applyBorder="1"/>
    <xf numFmtId="0" fontId="0" fillId="8" borderId="0" xfId="0" applyFill="1" applyBorder="1"/>
    <xf numFmtId="0" fontId="0" fillId="8" borderId="14" xfId="0" applyFill="1" applyBorder="1"/>
    <xf numFmtId="0" fontId="0" fillId="8" borderId="15" xfId="0" applyFill="1" applyBorder="1"/>
    <xf numFmtId="0" fontId="0" fillId="8" borderId="10" xfId="0" applyFill="1" applyBorder="1"/>
    <xf numFmtId="0" fontId="0" fillId="8" borderId="16" xfId="0" applyFill="1" applyBorder="1"/>
    <xf numFmtId="0" fontId="7" fillId="8" borderId="7" xfId="0" applyFont="1" applyFill="1" applyBorder="1"/>
    <xf numFmtId="0" fontId="2" fillId="3" borderId="32" xfId="0" applyFont="1" applyFill="1" applyBorder="1"/>
    <xf numFmtId="0" fontId="0" fillId="3" borderId="33" xfId="0" applyFill="1" applyBorder="1"/>
    <xf numFmtId="10" fontId="0" fillId="0" borderId="28" xfId="0" applyNumberFormat="1" applyBorder="1" applyAlignment="1">
      <alignment wrapText="1"/>
    </xf>
    <xf numFmtId="2" fontId="0" fillId="0" borderId="28" xfId="0" applyNumberFormat="1" applyBorder="1" applyAlignment="1">
      <alignment wrapText="1"/>
    </xf>
    <xf numFmtId="1" fontId="0" fillId="0" borderId="28" xfId="0" applyNumberFormat="1" applyBorder="1" applyAlignment="1">
      <alignment wrapText="1"/>
    </xf>
    <xf numFmtId="0" fontId="0" fillId="9" borderId="3" xfId="0" applyFill="1" applyBorder="1" applyAlignment="1">
      <alignment wrapText="1"/>
    </xf>
    <xf numFmtId="0" fontId="0" fillId="6" borderId="0" xfId="0" applyFill="1"/>
    <xf numFmtId="0" fontId="0" fillId="10" borderId="0" xfId="0" applyFill="1"/>
    <xf numFmtId="0" fontId="8" fillId="0" borderId="0" xfId="2"/>
    <xf numFmtId="0" fontId="9" fillId="6" borderId="0" xfId="0" applyFont="1" applyFill="1"/>
  </cellXfs>
  <cellStyles count="3">
    <cellStyle name="Hyperlink" xfId="2" builtinId="8"/>
    <cellStyle name="Normal" xfId="0" builtinId="0"/>
    <cellStyle name="Percent" xfId="1" builtinId="5"/>
  </cellStyles>
  <dxfs count="80">
    <dxf>
      <font>
        <b val="0"/>
        <i val="0"/>
        <strike val="0"/>
        <condense val="0"/>
        <extend val="0"/>
        <outline val="0"/>
        <shadow val="0"/>
        <u val="none"/>
        <vertAlign val="baseline"/>
        <sz val="11"/>
        <color theme="1"/>
        <name val="Calibri"/>
        <scheme val="minor"/>
      </font>
      <numFmt numFmtId="167" formatCode="0.0%"/>
      <alignment horizontal="right" vertical="bottom" textRotation="0" wrapText="1" indent="0" justifyLastLine="0" shrinkToFit="0" readingOrder="0"/>
    </dxf>
    <dxf>
      <numFmt numFmtId="165" formatCode="_-[$$-409]* #,##0.00_ ;_-[$$-409]* \-#,##0.00\ ;_-[$$-409]* &quot;-&quot;??_ ;_-@_ "/>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outline="0">
        <left style="medium">
          <color rgb="FFCCCCCC"/>
        </left>
        <right/>
        <top style="medium">
          <color rgb="FFCCCCCC"/>
        </top>
        <bottom style="medium">
          <color rgb="FFCCCCCC"/>
        </bottom>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dd/mm/yyyy"/>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numFmt numFmtId="166" formatCode="0.000"/>
    </dxf>
    <dxf>
      <font>
        <color rgb="FF9C6500"/>
      </font>
      <fill>
        <patternFill>
          <bgColor rgb="FFFFEB9C"/>
        </patternFill>
      </fill>
    </dxf>
    <dxf>
      <font>
        <b val="0"/>
        <i val="0"/>
        <strike val="0"/>
        <condense val="0"/>
        <extend val="0"/>
        <outline val="0"/>
        <shadow val="0"/>
        <u val="none"/>
        <vertAlign val="baseline"/>
        <sz val="11"/>
        <color theme="1"/>
        <name val="Calibri"/>
        <scheme val="minor"/>
      </font>
      <numFmt numFmtId="14" formatCode="0.00%"/>
      <alignment horizontal="right" vertical="bottom" textRotation="0" wrapText="1" indent="0" justifyLastLine="0" shrinkToFit="0" readingOrder="0"/>
    </dxf>
    <dxf>
      <numFmt numFmtId="165" formatCode="_-[$$-409]* #,##0.00_ ;_-[$$-409]* \-#,##0.00\ ;_-[$$-409]* &quot;-&quot;??_ ;_-@_ "/>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dd/mm/yyyy"/>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numFmt numFmtId="166" formatCode="0.000"/>
    </dxf>
    <dxf>
      <numFmt numFmtId="2" formatCode="0.00"/>
    </dxf>
    <dxf>
      <font>
        <b/>
      </font>
    </dxf>
    <dxf>
      <font>
        <b/>
      </font>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 formatCode="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dd/mm/yyyy"/>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font>
        <color rgb="FF9C6500"/>
      </font>
      <fill>
        <patternFill>
          <bgColor rgb="FFFFEB9C"/>
        </patternFill>
      </fill>
    </dxf>
    <dxf>
      <numFmt numFmtId="0" formatCode="General"/>
    </dxf>
    <dxf>
      <numFmt numFmtId="168" formatCode="0.0000"/>
      <alignment horizontal="right" vertical="bottom" textRotation="0" wrapText="1" indent="0" justifyLastLine="0" shrinkToFit="0" readingOrder="0"/>
      <border diagonalUp="0" diagonalDown="0" outline="0">
        <left style="medium">
          <color rgb="FFCCCCCC"/>
        </left>
        <right/>
        <top style="medium">
          <color rgb="FFCCCCCC"/>
        </top>
        <bottom style="medium">
          <color rgb="FF000000"/>
        </bottom>
      </border>
    </dxf>
    <dxf>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000000"/>
        </bottom>
      </border>
    </dxf>
    <dxf>
      <alignment horizontal="right" vertical="bottom" textRotation="0" wrapText="1" indent="0" justifyLastLine="0" shrinkToFit="0" readingOrder="0"/>
      <border diagonalUp="0" diagonalDown="0">
        <left style="medium">
          <color rgb="FFCCCCCC"/>
        </left>
        <right/>
        <top style="medium">
          <color rgb="FFCCCCCC"/>
        </top>
        <bottom style="medium">
          <color rgb="FF000000"/>
        </bottom>
        <vertical/>
        <horizontal/>
      </border>
    </dxf>
    <dxf>
      <alignment horizontal="general"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medium">
          <color rgb="FF000000"/>
        </left>
        <right style="medium">
          <color rgb="FF000000"/>
        </right>
        <top/>
        <bottom/>
      </border>
    </dxf>
    <dxf>
      <numFmt numFmtId="14" formatCode="0.00%"/>
      <alignment horizontal="general" vertical="bottom" textRotation="0" wrapText="1" indent="0" justifyLastLine="0" shrinkToFit="0" readingOrder="0"/>
      <border diagonalUp="0" diagonalDown="0">
        <left/>
        <right/>
        <top style="medium">
          <color rgb="FFCCCCCC"/>
        </top>
        <bottom style="medium">
          <color rgb="FF000000"/>
        </bottom>
      </border>
    </dxf>
    <dxf>
      <numFmt numFmtId="2" formatCode="0.00"/>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000000"/>
        </bottom>
      </border>
    </dxf>
    <dxf>
      <numFmt numFmtId="0" formatCode="Genera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000000"/>
        </bottom>
      </border>
    </dxf>
    <dxf>
      <numFmt numFmtId="0" formatCode="General"/>
      <alignment horizontal="general" vertical="bottom" textRotation="0" wrapText="1" indent="0" justifyLastLine="0" shrinkToFit="0" readingOrder="0"/>
      <border diagonalUp="0" diagonalDown="0">
        <left style="medium">
          <color rgb="FFCCCCCC"/>
        </left>
        <right/>
        <top style="medium">
          <color rgb="FFCCCCCC"/>
        </top>
        <bottom style="medium">
          <color rgb="FF000000"/>
        </bottom>
      </border>
    </dxf>
    <dxf>
      <numFmt numFmtId="0" formatCode="General"/>
      <alignment horizontal="general" vertical="bottom" textRotation="0" wrapText="1" indent="0" justifyLastLine="0" shrinkToFit="0" readingOrder="0"/>
      <border diagonalUp="0" diagonalDown="0">
        <left style="medium">
          <color rgb="FFCCCCCC"/>
        </left>
        <right/>
        <top style="medium">
          <color rgb="FFCCCCCC"/>
        </top>
        <bottom style="medium">
          <color rgb="FF000000"/>
        </bottom>
      </border>
    </dxf>
    <dxf>
      <numFmt numFmtId="19" formatCode="dd/mm/yyyy"/>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000000"/>
        </bottom>
      </border>
    </dxf>
    <dxf>
      <numFmt numFmtId="0" formatCode="Genera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000000"/>
        </bottom>
      </border>
    </dxf>
    <dxf>
      <numFmt numFmtId="19" formatCode="dd/mm/yyyy"/>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000000"/>
        </bottom>
      </border>
    </dxf>
    <dxf>
      <numFmt numFmtId="19" formatCode="dd/mm/yyyy"/>
      <alignment horizontal="general" vertical="bottom" textRotation="0" wrapText="1"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alignment horizontal="general" vertical="bottom" textRotation="0" wrapText="1"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numFmt numFmtId="1" formatCode="0"/>
    </dxf>
    <dxf>
      <border>
        <left style="medium">
          <color indexed="64"/>
        </left>
        <right style="medium">
          <color indexed="64"/>
        </right>
        <top style="medium">
          <color indexed="64"/>
        </top>
        <bottom style="medium">
          <color indexed="64"/>
        </bottom>
      </border>
    </dxf>
    <dxf>
      <fill>
        <patternFill patternType="solid">
          <bgColor theme="2" tint="-9.9978637043366805E-2"/>
        </patternFill>
      </fill>
    </dxf>
    <dxf>
      <numFmt numFmtId="164" formatCode="0.0"/>
    </dxf>
    <dxf>
      <fill>
        <patternFill patternType="solid">
          <bgColor theme="2" tint="-9.9978637043366805E-2"/>
        </patternFill>
      </fill>
    </dxf>
    <dxf>
      <fill>
        <patternFill patternType="solid">
          <bgColor theme="2" tint="-9.9978637043366805E-2"/>
        </patternFill>
      </fill>
    </dxf>
    <dxf>
      <numFmt numFmtId="14" formatCode="0.00%"/>
    </dxf>
    <dxf>
      <numFmt numFmtId="169" formatCode="0.00000000"/>
    </dxf>
    <dxf>
      <numFmt numFmtId="164" formatCode="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microsoft.com/office/2007/relationships/slicerCache" Target="slicerCaches/slicerCache8.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[Excel_Project.xlsx]Task_2!PivotTable1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Task_2!$B$3:$B$5</c:f>
              <c:strCache>
                <c:ptCount val="1"/>
                <c:pt idx="0">
                  <c:v>Facebook - Sum of Likes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Task_2!$B$6:$B$11</c:f>
              <c:numCache>
                <c:formatCode>General</c:formatCode>
                <c:ptCount val="6"/>
                <c:pt idx="0">
                  <c:v>44476</c:v>
                </c:pt>
                <c:pt idx="1">
                  <c:v>71602</c:v>
                </c:pt>
                <c:pt idx="2">
                  <c:v>36368</c:v>
                </c:pt>
                <c:pt idx="3">
                  <c:v>29405</c:v>
                </c:pt>
                <c:pt idx="4">
                  <c:v>31963</c:v>
                </c:pt>
                <c:pt idx="5">
                  <c:v>28947</c:v>
                </c:pt>
              </c:numCache>
            </c:numRef>
          </c:val>
        </c:ser>
        <c:ser>
          <c:idx val="1"/>
          <c:order val="1"/>
          <c:tx>
            <c:strRef>
              <c:f>Task_2!$C$3:$C$5</c:f>
              <c:strCache>
                <c:ptCount val="1"/>
                <c:pt idx="0">
                  <c:v>Facebook - Sum of Shares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Task_2!$C$6:$C$11</c:f>
              <c:numCache>
                <c:formatCode>General</c:formatCode>
                <c:ptCount val="6"/>
                <c:pt idx="0">
                  <c:v>7400</c:v>
                </c:pt>
                <c:pt idx="1">
                  <c:v>12904</c:v>
                </c:pt>
                <c:pt idx="2">
                  <c:v>5964</c:v>
                </c:pt>
                <c:pt idx="3">
                  <c:v>4950</c:v>
                </c:pt>
                <c:pt idx="4">
                  <c:v>4792</c:v>
                </c:pt>
                <c:pt idx="5">
                  <c:v>3171</c:v>
                </c:pt>
              </c:numCache>
            </c:numRef>
          </c:val>
        </c:ser>
        <c:ser>
          <c:idx val="2"/>
          <c:order val="2"/>
          <c:tx>
            <c:strRef>
              <c:f>Task_2!$D$3:$D$5</c:f>
              <c:strCache>
                <c:ptCount val="1"/>
                <c:pt idx="0">
                  <c:v>Facebook - Sum of Comments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Task_2!$D$6:$D$11</c:f>
              <c:numCache>
                <c:formatCode>General</c:formatCode>
                <c:ptCount val="6"/>
                <c:pt idx="0">
                  <c:v>4589</c:v>
                </c:pt>
                <c:pt idx="1">
                  <c:v>6495</c:v>
                </c:pt>
                <c:pt idx="2">
                  <c:v>3353</c:v>
                </c:pt>
                <c:pt idx="3">
                  <c:v>3223</c:v>
                </c:pt>
                <c:pt idx="4">
                  <c:v>3377</c:v>
                </c:pt>
                <c:pt idx="5">
                  <c:v>2263</c:v>
                </c:pt>
              </c:numCache>
            </c:numRef>
          </c:val>
        </c:ser>
        <c:ser>
          <c:idx val="3"/>
          <c:order val="3"/>
          <c:tx>
            <c:strRef>
              <c:f>Task_2!$E$3:$E$5</c:f>
              <c:strCache>
                <c:ptCount val="1"/>
                <c:pt idx="0">
                  <c:v>Instagram - Sum of Likes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Task_2!$E$6:$E$11</c:f>
              <c:numCache>
                <c:formatCode>General</c:formatCode>
                <c:ptCount val="6"/>
                <c:pt idx="0">
                  <c:v>43948</c:v>
                </c:pt>
                <c:pt idx="1">
                  <c:v>34202</c:v>
                </c:pt>
                <c:pt idx="2">
                  <c:v>32148</c:v>
                </c:pt>
                <c:pt idx="3">
                  <c:v>42649</c:v>
                </c:pt>
                <c:pt idx="4">
                  <c:v>25567</c:v>
                </c:pt>
                <c:pt idx="5">
                  <c:v>25770</c:v>
                </c:pt>
              </c:numCache>
            </c:numRef>
          </c:val>
        </c:ser>
        <c:ser>
          <c:idx val="4"/>
          <c:order val="4"/>
          <c:tx>
            <c:strRef>
              <c:f>Task_2!$F$3:$F$5</c:f>
              <c:strCache>
                <c:ptCount val="1"/>
                <c:pt idx="0">
                  <c:v>Instagram - Sum of Shares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Task_2!$F$6:$F$11</c:f>
              <c:numCache>
                <c:formatCode>General</c:formatCode>
                <c:ptCount val="6"/>
                <c:pt idx="0">
                  <c:v>6975</c:v>
                </c:pt>
                <c:pt idx="1">
                  <c:v>5286</c:v>
                </c:pt>
                <c:pt idx="2">
                  <c:v>8110</c:v>
                </c:pt>
                <c:pt idx="3">
                  <c:v>10049</c:v>
                </c:pt>
                <c:pt idx="4">
                  <c:v>5112</c:v>
                </c:pt>
                <c:pt idx="5">
                  <c:v>5912</c:v>
                </c:pt>
              </c:numCache>
            </c:numRef>
          </c:val>
        </c:ser>
        <c:ser>
          <c:idx val="5"/>
          <c:order val="5"/>
          <c:tx>
            <c:strRef>
              <c:f>Task_2!$G$3:$G$5</c:f>
              <c:strCache>
                <c:ptCount val="1"/>
                <c:pt idx="0">
                  <c:v>Instagram - Sum of Comments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Task_2!$G$6:$G$11</c:f>
              <c:numCache>
                <c:formatCode>General</c:formatCode>
                <c:ptCount val="6"/>
                <c:pt idx="0">
                  <c:v>3890</c:v>
                </c:pt>
                <c:pt idx="1">
                  <c:v>2655</c:v>
                </c:pt>
                <c:pt idx="2">
                  <c:v>3386</c:v>
                </c:pt>
                <c:pt idx="3">
                  <c:v>3846</c:v>
                </c:pt>
                <c:pt idx="4">
                  <c:v>1946</c:v>
                </c:pt>
                <c:pt idx="5">
                  <c:v>2128</c:v>
                </c:pt>
              </c:numCache>
            </c:numRef>
          </c:val>
        </c:ser>
        <c:ser>
          <c:idx val="6"/>
          <c:order val="6"/>
          <c:tx>
            <c:strRef>
              <c:f>Task_2!$H$3:$H$5</c:f>
              <c:strCache>
                <c:ptCount val="1"/>
                <c:pt idx="0">
                  <c:v>Twitter - Sum of Likes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Task_2!$H$6:$H$11</c:f>
              <c:numCache>
                <c:formatCode>General</c:formatCode>
                <c:ptCount val="6"/>
                <c:pt idx="0">
                  <c:v>48649</c:v>
                </c:pt>
                <c:pt idx="1">
                  <c:v>43761</c:v>
                </c:pt>
                <c:pt idx="2">
                  <c:v>27029</c:v>
                </c:pt>
                <c:pt idx="3">
                  <c:v>20466</c:v>
                </c:pt>
                <c:pt idx="4">
                  <c:v>31899</c:v>
                </c:pt>
                <c:pt idx="5">
                  <c:v>29593</c:v>
                </c:pt>
              </c:numCache>
            </c:numRef>
          </c:val>
        </c:ser>
        <c:ser>
          <c:idx val="7"/>
          <c:order val="7"/>
          <c:tx>
            <c:strRef>
              <c:f>Task_2!$I$3:$I$5</c:f>
              <c:strCache>
                <c:ptCount val="1"/>
                <c:pt idx="0">
                  <c:v>Twitter - Sum of Shares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Task_2!$I$6:$I$11</c:f>
              <c:numCache>
                <c:formatCode>General</c:formatCode>
                <c:ptCount val="6"/>
                <c:pt idx="0">
                  <c:v>5791</c:v>
                </c:pt>
                <c:pt idx="1">
                  <c:v>7110</c:v>
                </c:pt>
                <c:pt idx="2">
                  <c:v>4550</c:v>
                </c:pt>
                <c:pt idx="3">
                  <c:v>5090</c:v>
                </c:pt>
                <c:pt idx="4">
                  <c:v>4861</c:v>
                </c:pt>
                <c:pt idx="5">
                  <c:v>6326</c:v>
                </c:pt>
              </c:numCache>
            </c:numRef>
          </c:val>
        </c:ser>
        <c:ser>
          <c:idx val="8"/>
          <c:order val="8"/>
          <c:tx>
            <c:strRef>
              <c:f>Task_2!$J$3:$J$5</c:f>
              <c:strCache>
                <c:ptCount val="1"/>
                <c:pt idx="0">
                  <c:v>Twitter - Sum of Comments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Task_2!$J$6:$J$11</c:f>
              <c:numCache>
                <c:formatCode>General</c:formatCode>
                <c:ptCount val="6"/>
                <c:pt idx="0">
                  <c:v>3607</c:v>
                </c:pt>
                <c:pt idx="1">
                  <c:v>5125</c:v>
                </c:pt>
                <c:pt idx="2">
                  <c:v>1913</c:v>
                </c:pt>
                <c:pt idx="3">
                  <c:v>3026</c:v>
                </c:pt>
                <c:pt idx="4">
                  <c:v>3910</c:v>
                </c:pt>
                <c:pt idx="5">
                  <c:v>3299</c:v>
                </c:pt>
              </c:numCache>
            </c:numRef>
          </c:val>
        </c:ser>
        <c:ser>
          <c:idx val="9"/>
          <c:order val="9"/>
          <c:tx>
            <c:strRef>
              <c:f>Task_2!$K$3:$K$5</c:f>
              <c:strCache>
                <c:ptCount val="1"/>
                <c:pt idx="0">
                  <c:v>YouTube - Sum of Likes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Task_2!$K$6:$K$11</c:f>
              <c:numCache>
                <c:formatCode>General</c:formatCode>
                <c:ptCount val="6"/>
                <c:pt idx="0">
                  <c:v>24926</c:v>
                </c:pt>
                <c:pt idx="1">
                  <c:v>23903</c:v>
                </c:pt>
                <c:pt idx="2">
                  <c:v>32400</c:v>
                </c:pt>
                <c:pt idx="3">
                  <c:v>31968</c:v>
                </c:pt>
                <c:pt idx="4">
                  <c:v>27067</c:v>
                </c:pt>
                <c:pt idx="5">
                  <c:v>31285</c:v>
                </c:pt>
              </c:numCache>
            </c:numRef>
          </c:val>
        </c:ser>
        <c:ser>
          <c:idx val="10"/>
          <c:order val="10"/>
          <c:tx>
            <c:strRef>
              <c:f>Task_2!$L$3:$L$5</c:f>
              <c:strCache>
                <c:ptCount val="1"/>
                <c:pt idx="0">
                  <c:v>YouTube - Sum of Shares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Task_2!$L$6:$L$11</c:f>
              <c:numCache>
                <c:formatCode>General</c:formatCode>
                <c:ptCount val="6"/>
                <c:pt idx="0">
                  <c:v>6305</c:v>
                </c:pt>
                <c:pt idx="1">
                  <c:v>4310</c:v>
                </c:pt>
                <c:pt idx="2">
                  <c:v>4577</c:v>
                </c:pt>
                <c:pt idx="3">
                  <c:v>3866</c:v>
                </c:pt>
                <c:pt idx="4">
                  <c:v>3928</c:v>
                </c:pt>
                <c:pt idx="5">
                  <c:v>5586</c:v>
                </c:pt>
              </c:numCache>
            </c:numRef>
          </c:val>
        </c:ser>
        <c:ser>
          <c:idx val="11"/>
          <c:order val="11"/>
          <c:tx>
            <c:strRef>
              <c:f>Task_2!$M$3:$M$5</c:f>
              <c:strCache>
                <c:ptCount val="1"/>
                <c:pt idx="0">
                  <c:v>YouTube - Sum of Comments</c:v>
                </c:pt>
              </c:strCache>
            </c:strRef>
          </c:tx>
          <c:invertIfNegative val="0"/>
          <c:cat>
            <c:strRef>
              <c:f>Task_2!$A$6:$A$11</c:f>
              <c:strCache>
                <c:ptCount val="6"/>
                <c:pt idx="0">
                  <c:v>Carousel</c:v>
                </c:pt>
                <c:pt idx="1">
                  <c:v>Image</c:v>
                </c:pt>
                <c:pt idx="2">
                  <c:v>Reel</c:v>
                </c:pt>
                <c:pt idx="3">
                  <c:v>Story</c:v>
                </c:pt>
                <c:pt idx="4">
                  <c:v>Text</c:v>
                </c:pt>
                <c:pt idx="5">
                  <c:v>Video</c:v>
                </c:pt>
              </c:strCache>
            </c:strRef>
          </c:cat>
          <c:val>
            <c:numRef>
              <c:f>Task_2!$M$6:$M$11</c:f>
              <c:numCache>
                <c:formatCode>General</c:formatCode>
                <c:ptCount val="6"/>
                <c:pt idx="0">
                  <c:v>2422</c:v>
                </c:pt>
                <c:pt idx="1">
                  <c:v>2077</c:v>
                </c:pt>
                <c:pt idx="2">
                  <c:v>2668</c:v>
                </c:pt>
                <c:pt idx="3">
                  <c:v>2012</c:v>
                </c:pt>
                <c:pt idx="4">
                  <c:v>1052</c:v>
                </c:pt>
                <c:pt idx="5">
                  <c:v>2589</c:v>
                </c:pt>
              </c:numCache>
            </c:numRef>
          </c:val>
        </c:ser>
        <c:dLbls>
          <c:showLegendKey val="0"/>
          <c:showVal val="0"/>
          <c:showCatName val="0"/>
          <c:showSerName val="0"/>
          <c:showPercent val="0"/>
          <c:showBubbleSize val="0"/>
        </c:dLbls>
        <c:gapWidth val="150"/>
        <c:axId val="399637120"/>
        <c:axId val="399507840"/>
      </c:barChart>
      <c:catAx>
        <c:axId val="399637120"/>
        <c:scaling>
          <c:orientation val="minMax"/>
        </c:scaling>
        <c:delete val="0"/>
        <c:axPos val="b"/>
        <c:majorTickMark val="out"/>
        <c:minorTickMark val="none"/>
        <c:tickLblPos val="nextTo"/>
        <c:crossAx val="399507840"/>
        <c:crosses val="autoZero"/>
        <c:auto val="1"/>
        <c:lblAlgn val="ctr"/>
        <c:lblOffset val="100"/>
        <c:noMultiLvlLbl val="0"/>
      </c:catAx>
      <c:valAx>
        <c:axId val="399507840"/>
        <c:scaling>
          <c:orientation val="minMax"/>
        </c:scaling>
        <c:delete val="0"/>
        <c:axPos val="l"/>
        <c:majorGridlines/>
        <c:numFmt formatCode="General" sourceLinked="1"/>
        <c:majorTickMark val="out"/>
        <c:minorTickMark val="none"/>
        <c:tickLblPos val="nextTo"/>
        <c:crossAx val="399637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9"/>
    </mc:Choice>
    <mc:Fallback>
      <c:style val="29"/>
    </mc:Fallback>
  </mc:AlternateContent>
  <c:pivotSource>
    <c:name>[Excel_Project.xlsx]Pivot_table_task2!PivotTable2</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Pivot_table_task2!$B$3</c:f>
              <c:strCache>
                <c:ptCount val="1"/>
                <c:pt idx="0">
                  <c:v>Total</c:v>
                </c:pt>
              </c:strCache>
            </c:strRef>
          </c:tx>
          <c:invertIfNegative val="0"/>
          <c:cat>
            <c:strRef>
              <c:f>Pivot_table_task2!$A$4:$A$9</c:f>
              <c:strCache>
                <c:ptCount val="6"/>
                <c:pt idx="0">
                  <c:v>#AnytimeIsPepsiTime</c:v>
                </c:pt>
                <c:pt idx="1">
                  <c:v>#PepsiCoRefresh</c:v>
                </c:pt>
                <c:pt idx="2">
                  <c:v>#ThirstyForMore</c:v>
                </c:pt>
                <c:pt idx="3">
                  <c:v>#LiveForNow</c:v>
                </c:pt>
                <c:pt idx="4">
                  <c:v>#BetterWithPepsi</c:v>
                </c:pt>
                <c:pt idx="5">
                  <c:v>#SmoothLikeNitroPepsi</c:v>
                </c:pt>
              </c:strCache>
            </c:strRef>
          </c:cat>
          <c:val>
            <c:numRef>
              <c:f>Pivot_table_task2!$B$4:$B$9</c:f>
              <c:numCache>
                <c:formatCode>0.0</c:formatCode>
                <c:ptCount val="6"/>
                <c:pt idx="0">
                  <c:v>161.19999999999999</c:v>
                </c:pt>
                <c:pt idx="1">
                  <c:v>158.65420560747663</c:v>
                </c:pt>
                <c:pt idx="2">
                  <c:v>151.52941176470588</c:v>
                </c:pt>
                <c:pt idx="3">
                  <c:v>144.03883495145632</c:v>
                </c:pt>
                <c:pt idx="4">
                  <c:v>114.85714285714286</c:v>
                </c:pt>
                <c:pt idx="5">
                  <c:v>111.8</c:v>
                </c:pt>
              </c:numCache>
            </c:numRef>
          </c:val>
        </c:ser>
        <c:dLbls>
          <c:showLegendKey val="0"/>
          <c:showVal val="0"/>
          <c:showCatName val="0"/>
          <c:showSerName val="0"/>
          <c:showPercent val="0"/>
          <c:showBubbleSize val="0"/>
        </c:dLbls>
        <c:gapWidth val="150"/>
        <c:axId val="398833152"/>
        <c:axId val="398834688"/>
      </c:barChart>
      <c:catAx>
        <c:axId val="398833152"/>
        <c:scaling>
          <c:orientation val="minMax"/>
        </c:scaling>
        <c:delete val="0"/>
        <c:axPos val="b"/>
        <c:majorTickMark val="none"/>
        <c:minorTickMark val="none"/>
        <c:tickLblPos val="nextTo"/>
        <c:crossAx val="398834688"/>
        <c:crosses val="autoZero"/>
        <c:auto val="1"/>
        <c:lblAlgn val="ctr"/>
        <c:lblOffset val="100"/>
        <c:noMultiLvlLbl val="0"/>
      </c:catAx>
      <c:valAx>
        <c:axId val="398834688"/>
        <c:scaling>
          <c:orientation val="minMax"/>
        </c:scaling>
        <c:delete val="0"/>
        <c:axPos val="l"/>
        <c:majorGridlines/>
        <c:title>
          <c:overlay val="0"/>
        </c:title>
        <c:numFmt formatCode="0.0" sourceLinked="1"/>
        <c:majorTickMark val="none"/>
        <c:minorTickMark val="none"/>
        <c:tickLblPos val="nextTo"/>
        <c:crossAx val="398833152"/>
        <c:crosses val="autoZero"/>
        <c:crossBetween val="between"/>
      </c:valAx>
      <c:dTable>
        <c:showHorzBorder val="1"/>
        <c:showVertBorder val="1"/>
        <c:showOutline val="1"/>
        <c:showKeys val="1"/>
      </c:dTable>
    </c:plotArea>
    <c:plotVisOnly val="1"/>
    <c:dispBlanksAs val="gap"/>
    <c:showDLblsOverMax val="0"/>
  </c:chart>
  <c:spPr>
    <a:ln>
      <a:solidFill>
        <a:schemeClr val="accent2">
          <a:lumMod val="75000"/>
        </a:schemeClr>
      </a:solidFill>
    </a:ln>
    <a:effectLst>
      <a:innerShdw blurRad="114300">
        <a:prstClr val="black"/>
      </a:innerShdw>
    </a:effectLst>
  </c:spPr>
  <c:txPr>
    <a:bodyPr/>
    <a:lstStyle/>
    <a:p>
      <a:pPr>
        <a:defRPr>
          <a:ln>
            <a:solidFill>
              <a:schemeClr val="accent2">
                <a:lumMod val="75000"/>
              </a:schemeClr>
            </a:solidFill>
          </a:ln>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[Excel_Project.xlsx]Task6!PivotTable2</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lineChart>
        <c:grouping val="standard"/>
        <c:varyColors val="0"/>
        <c:ser>
          <c:idx val="0"/>
          <c:order val="0"/>
          <c:tx>
            <c:strRef>
              <c:f>Task6!$R$10:$R$11</c:f>
              <c:strCache>
                <c:ptCount val="1"/>
                <c:pt idx="0">
                  <c:v>Facebook</c:v>
                </c:pt>
              </c:strCache>
            </c:strRef>
          </c:tx>
          <c:marker>
            <c:symbol val="none"/>
          </c:marker>
          <c:cat>
            <c:strRef>
              <c:f>Task6!$Q$12:$Q$19</c:f>
              <c:strCache>
                <c:ptCount val="8"/>
                <c:pt idx="0">
                  <c:v>03-06-2024</c:v>
                </c:pt>
                <c:pt idx="1">
                  <c:v>10-06-2024</c:v>
                </c:pt>
                <c:pt idx="2">
                  <c:v>17-06-2024</c:v>
                </c:pt>
                <c:pt idx="3">
                  <c:v>24-06-2024</c:v>
                </c:pt>
                <c:pt idx="4">
                  <c:v>01-07-2024</c:v>
                </c:pt>
                <c:pt idx="5">
                  <c:v>08-07-2024</c:v>
                </c:pt>
                <c:pt idx="6">
                  <c:v>15-07-2024</c:v>
                </c:pt>
                <c:pt idx="7">
                  <c:v>22-07-2024</c:v>
                </c:pt>
              </c:strCache>
            </c:strRef>
          </c:cat>
          <c:val>
            <c:numRef>
              <c:f>Task6!$R$12:$R$19</c:f>
              <c:numCache>
                <c:formatCode>0.000</c:formatCode>
                <c:ptCount val="8"/>
                <c:pt idx="0">
                  <c:v>2.3491348994232664E-2</c:v>
                </c:pt>
                <c:pt idx="1">
                  <c:v>4.0530081660374974E-3</c:v>
                </c:pt>
                <c:pt idx="2">
                  <c:v>8.1535847453627231E-3</c:v>
                </c:pt>
                <c:pt idx="3">
                  <c:v>6.3510173036698994E-2</c:v>
                </c:pt>
                <c:pt idx="4">
                  <c:v>2.9088264703208797E-4</c:v>
                </c:pt>
                <c:pt idx="5">
                  <c:v>1.2276812319721568E-3</c:v>
                </c:pt>
                <c:pt idx="6">
                  <c:v>-4.9009939454794306E-4</c:v>
                </c:pt>
                <c:pt idx="7">
                  <c:v>3.2572737872501967E-3</c:v>
                </c:pt>
              </c:numCache>
            </c:numRef>
          </c:val>
          <c:smooth val="0"/>
        </c:ser>
        <c:ser>
          <c:idx val="1"/>
          <c:order val="1"/>
          <c:tx>
            <c:strRef>
              <c:f>Task6!$S$10:$S$11</c:f>
              <c:strCache>
                <c:ptCount val="1"/>
                <c:pt idx="0">
                  <c:v>Instagram</c:v>
                </c:pt>
              </c:strCache>
            </c:strRef>
          </c:tx>
          <c:marker>
            <c:symbol val="none"/>
          </c:marker>
          <c:cat>
            <c:strRef>
              <c:f>Task6!$Q$12:$Q$19</c:f>
              <c:strCache>
                <c:ptCount val="8"/>
                <c:pt idx="0">
                  <c:v>03-06-2024</c:v>
                </c:pt>
                <c:pt idx="1">
                  <c:v>10-06-2024</c:v>
                </c:pt>
                <c:pt idx="2">
                  <c:v>17-06-2024</c:v>
                </c:pt>
                <c:pt idx="3">
                  <c:v>24-06-2024</c:v>
                </c:pt>
                <c:pt idx="4">
                  <c:v>01-07-2024</c:v>
                </c:pt>
                <c:pt idx="5">
                  <c:v>08-07-2024</c:v>
                </c:pt>
                <c:pt idx="6">
                  <c:v>15-07-2024</c:v>
                </c:pt>
                <c:pt idx="7">
                  <c:v>22-07-2024</c:v>
                </c:pt>
              </c:strCache>
            </c:strRef>
          </c:cat>
          <c:val>
            <c:numRef>
              <c:f>Task6!$S$12:$S$19</c:f>
              <c:numCache>
                <c:formatCode>0.000</c:formatCode>
                <c:ptCount val="8"/>
                <c:pt idx="0">
                  <c:v>3.0428616268120576E-3</c:v>
                </c:pt>
                <c:pt idx="1">
                  <c:v>1.0517322049758936E-2</c:v>
                </c:pt>
                <c:pt idx="2">
                  <c:v>1.9542790614208243E-3</c:v>
                </c:pt>
                <c:pt idx="3">
                  <c:v>1.7636832660385824E-2</c:v>
                </c:pt>
                <c:pt idx="4">
                  <c:v>-5.2211602419375983E-4</c:v>
                </c:pt>
                <c:pt idx="5">
                  <c:v>2.8717173625543171E-2</c:v>
                </c:pt>
                <c:pt idx="6">
                  <c:v>1.1967386439556591E-2</c:v>
                </c:pt>
                <c:pt idx="7">
                  <c:v>3.3557613568250698E-4</c:v>
                </c:pt>
              </c:numCache>
            </c:numRef>
          </c:val>
          <c:smooth val="0"/>
        </c:ser>
        <c:ser>
          <c:idx val="2"/>
          <c:order val="2"/>
          <c:tx>
            <c:strRef>
              <c:f>Task6!$T$10:$T$11</c:f>
              <c:strCache>
                <c:ptCount val="1"/>
                <c:pt idx="0">
                  <c:v>Twitter</c:v>
                </c:pt>
              </c:strCache>
            </c:strRef>
          </c:tx>
          <c:marker>
            <c:symbol val="none"/>
          </c:marker>
          <c:cat>
            <c:strRef>
              <c:f>Task6!$Q$12:$Q$19</c:f>
              <c:strCache>
                <c:ptCount val="8"/>
                <c:pt idx="0">
                  <c:v>03-06-2024</c:v>
                </c:pt>
                <c:pt idx="1">
                  <c:v>10-06-2024</c:v>
                </c:pt>
                <c:pt idx="2">
                  <c:v>17-06-2024</c:v>
                </c:pt>
                <c:pt idx="3">
                  <c:v>24-06-2024</c:v>
                </c:pt>
                <c:pt idx="4">
                  <c:v>01-07-2024</c:v>
                </c:pt>
                <c:pt idx="5">
                  <c:v>08-07-2024</c:v>
                </c:pt>
                <c:pt idx="6">
                  <c:v>15-07-2024</c:v>
                </c:pt>
                <c:pt idx="7">
                  <c:v>22-07-2024</c:v>
                </c:pt>
              </c:strCache>
            </c:strRef>
          </c:cat>
          <c:val>
            <c:numRef>
              <c:f>Task6!$T$12:$T$19</c:f>
              <c:numCache>
                <c:formatCode>0.000</c:formatCode>
                <c:ptCount val="8"/>
                <c:pt idx="0">
                  <c:v>2.826320879360366E-3</c:v>
                </c:pt>
                <c:pt idx="1">
                  <c:v>7.3128442639386348E-4</c:v>
                </c:pt>
                <c:pt idx="2">
                  <c:v>1.0551445425805821E-2</c:v>
                </c:pt>
                <c:pt idx="3">
                  <c:v>2.798060458211721E-3</c:v>
                </c:pt>
                <c:pt idx="4">
                  <c:v>4.3037693661692649E-3</c:v>
                </c:pt>
                <c:pt idx="5">
                  <c:v>1.40324773607655E-3</c:v>
                </c:pt>
                <c:pt idx="6">
                  <c:v>1.8982132901478749E-3</c:v>
                </c:pt>
                <c:pt idx="7">
                  <c:v>6.6371458255580548E-3</c:v>
                </c:pt>
              </c:numCache>
            </c:numRef>
          </c:val>
          <c:smooth val="0"/>
        </c:ser>
        <c:ser>
          <c:idx val="3"/>
          <c:order val="3"/>
          <c:tx>
            <c:strRef>
              <c:f>Task6!$U$10:$U$11</c:f>
              <c:strCache>
                <c:ptCount val="1"/>
                <c:pt idx="0">
                  <c:v>YouTube</c:v>
                </c:pt>
              </c:strCache>
            </c:strRef>
          </c:tx>
          <c:marker>
            <c:symbol val="none"/>
          </c:marker>
          <c:cat>
            <c:strRef>
              <c:f>Task6!$Q$12:$Q$19</c:f>
              <c:strCache>
                <c:ptCount val="8"/>
                <c:pt idx="0">
                  <c:v>03-06-2024</c:v>
                </c:pt>
                <c:pt idx="1">
                  <c:v>10-06-2024</c:v>
                </c:pt>
                <c:pt idx="2">
                  <c:v>17-06-2024</c:v>
                </c:pt>
                <c:pt idx="3">
                  <c:v>24-06-2024</c:v>
                </c:pt>
                <c:pt idx="4">
                  <c:v>01-07-2024</c:v>
                </c:pt>
                <c:pt idx="5">
                  <c:v>08-07-2024</c:v>
                </c:pt>
                <c:pt idx="6">
                  <c:v>15-07-2024</c:v>
                </c:pt>
                <c:pt idx="7">
                  <c:v>22-07-2024</c:v>
                </c:pt>
              </c:strCache>
            </c:strRef>
          </c:cat>
          <c:val>
            <c:numRef>
              <c:f>Task6!$U$12:$U$19</c:f>
              <c:numCache>
                <c:formatCode>0.000</c:formatCode>
                <c:ptCount val="8"/>
                <c:pt idx="0">
                  <c:v>2.7557542170624167E-3</c:v>
                </c:pt>
                <c:pt idx="1">
                  <c:v>2.4016739232334168E-3</c:v>
                </c:pt>
                <c:pt idx="2">
                  <c:v>8.80238003818718E-4</c:v>
                </c:pt>
                <c:pt idx="3">
                  <c:v>-2.8860773750305035E-4</c:v>
                </c:pt>
                <c:pt idx="4">
                  <c:v>8.0050669434719116E-4</c:v>
                </c:pt>
                <c:pt idx="5">
                  <c:v>2.1994574101175039E-3</c:v>
                </c:pt>
                <c:pt idx="6">
                  <c:v>1.0211701333265254E-3</c:v>
                </c:pt>
                <c:pt idx="7">
                  <c:v>1.0340418313957282E-3</c:v>
                </c:pt>
              </c:numCache>
            </c:numRef>
          </c:val>
          <c:smooth val="0"/>
        </c:ser>
        <c:dLbls>
          <c:showLegendKey val="0"/>
          <c:showVal val="0"/>
          <c:showCatName val="0"/>
          <c:showSerName val="0"/>
          <c:showPercent val="0"/>
          <c:showBubbleSize val="0"/>
        </c:dLbls>
        <c:marker val="1"/>
        <c:smooth val="0"/>
        <c:axId val="411003136"/>
        <c:axId val="411009024"/>
      </c:lineChart>
      <c:catAx>
        <c:axId val="411003136"/>
        <c:scaling>
          <c:orientation val="minMax"/>
        </c:scaling>
        <c:delete val="0"/>
        <c:axPos val="b"/>
        <c:majorTickMark val="out"/>
        <c:minorTickMark val="none"/>
        <c:tickLblPos val="nextTo"/>
        <c:crossAx val="411009024"/>
        <c:crosses val="autoZero"/>
        <c:auto val="1"/>
        <c:lblAlgn val="ctr"/>
        <c:lblOffset val="100"/>
        <c:noMultiLvlLbl val="0"/>
      </c:catAx>
      <c:valAx>
        <c:axId val="411009024"/>
        <c:scaling>
          <c:orientation val="minMax"/>
        </c:scaling>
        <c:delete val="0"/>
        <c:axPos val="l"/>
        <c:majorGridlines/>
        <c:numFmt formatCode="0.000" sourceLinked="1"/>
        <c:majorTickMark val="out"/>
        <c:minorTickMark val="none"/>
        <c:tickLblPos val="nextTo"/>
        <c:crossAx val="4110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Moving Average</a:t>
            </a:r>
          </a:p>
        </c:rich>
      </c:tx>
      <c:layout>
        <c:manualLayout>
          <c:xMode val="edge"/>
          <c:yMode val="edge"/>
          <c:x val="0.33803251866243988"/>
          <c:y val="0.04"/>
        </c:manualLayout>
      </c:layout>
      <c:overlay val="0"/>
    </c:title>
    <c:autoTitleDeleted val="0"/>
    <c:plotArea>
      <c:layout/>
      <c:lineChart>
        <c:grouping val="standard"/>
        <c:varyColors val="0"/>
        <c:ser>
          <c:idx val="0"/>
          <c:order val="0"/>
          <c:tx>
            <c:v>Actual</c:v>
          </c:tx>
          <c:val>
            <c:numRef>
              <c:f>Task6!$H$2:$H$183</c:f>
              <c:numCache>
                <c:formatCode>0.0%</c:formatCode>
                <c:ptCount val="182"/>
                <c:pt idx="0">
                  <c:v>4.1995793722733989E-3</c:v>
                </c:pt>
                <c:pt idx="1">
                  <c:v>1.0000908202133741E-2</c:v>
                </c:pt>
                <c:pt idx="2">
                  <c:v>1.1967386439556591E-2</c:v>
                </c:pt>
                <c:pt idx="3">
                  <c:v>4.6806929323118035E-3</c:v>
                </c:pt>
                <c:pt idx="4">
                  <c:v>1.253515525127127E-2</c:v>
                </c:pt>
                <c:pt idx="5">
                  <c:v>8.3806473528412681E-2</c:v>
                </c:pt>
                <c:pt idx="6">
                  <c:v>7.7568587198256845E-3</c:v>
                </c:pt>
                <c:pt idx="7">
                  <c:v>4.9282654051223049E-3</c:v>
                </c:pt>
                <c:pt idx="8">
                  <c:v>7.4073109768798169E-3</c:v>
                </c:pt>
                <c:pt idx="9">
                  <c:v>1.8079694785926241E-2</c:v>
                </c:pt>
                <c:pt idx="10">
                  <c:v>3.6277109484146308E-3</c:v>
                </c:pt>
                <c:pt idx="11">
                  <c:v>5.9936417126309005E-3</c:v>
                </c:pt>
                <c:pt idx="12">
                  <c:v>6.2566104068286429E-3</c:v>
                </c:pt>
                <c:pt idx="13">
                  <c:v>8.4497101083942528E-3</c:v>
                </c:pt>
                <c:pt idx="14">
                  <c:v>2.8717173625543171E-2</c:v>
                </c:pt>
                <c:pt idx="15">
                  <c:v>6.3510173036698994E-2</c:v>
                </c:pt>
                <c:pt idx="16">
                  <c:v>8.825634093981077E-3</c:v>
                </c:pt>
                <c:pt idx="17">
                  <c:v>4.3810281972675247E-3</c:v>
                </c:pt>
                <c:pt idx="18">
                  <c:v>5.4180958515762179E-3</c:v>
                </c:pt>
                <c:pt idx="19">
                  <c:v>3.5361871958419907E-3</c:v>
                </c:pt>
                <c:pt idx="20">
                  <c:v>6.0267642955734836E-3</c:v>
                </c:pt>
                <c:pt idx="21">
                  <c:v>3.8511033114748661E-3</c:v>
                </c:pt>
                <c:pt idx="22">
                  <c:v>3.5456226214689766E-3</c:v>
                </c:pt>
                <c:pt idx="23">
                  <c:v>3.6508153411678964E-3</c:v>
                </c:pt>
                <c:pt idx="24">
                  <c:v>1.5147617822744291E-2</c:v>
                </c:pt>
                <c:pt idx="25">
                  <c:v>6.3113158835445049E-2</c:v>
                </c:pt>
                <c:pt idx="26">
                  <c:v>4.1581361392816901E-3</c:v>
                </c:pt>
                <c:pt idx="27">
                  <c:v>4.0971536250166149E-3</c:v>
                </c:pt>
                <c:pt idx="28">
                  <c:v>3.4511059684624078E-3</c:v>
                </c:pt>
                <c:pt idx="29">
                  <c:v>5.5634189738421064E-3</c:v>
                </c:pt>
                <c:pt idx="30">
                  <c:v>3.1174901520344203E-3</c:v>
                </c:pt>
                <c:pt idx="31">
                  <c:v>5.1986619096302169E-3</c:v>
                </c:pt>
                <c:pt idx="32">
                  <c:v>5.7763419096181542E-3</c:v>
                </c:pt>
                <c:pt idx="33">
                  <c:v>3.3667947287974553E-3</c:v>
                </c:pt>
                <c:pt idx="34">
                  <c:v>1.0669005078738719E-2</c:v>
                </c:pt>
                <c:pt idx="35">
                  <c:v>2.9756017144741179E-3</c:v>
                </c:pt>
                <c:pt idx="36">
                  <c:v>3.0759118725472716E-3</c:v>
                </c:pt>
                <c:pt idx="37">
                  <c:v>4.6435400163889647E-3</c:v>
                </c:pt>
                <c:pt idx="38">
                  <c:v>5.4309533874905263E-3</c:v>
                </c:pt>
                <c:pt idx="39">
                  <c:v>2.5430053699827069E-2</c:v>
                </c:pt>
                <c:pt idx="40">
                  <c:v>7.9689298043728429E-2</c:v>
                </c:pt>
                <c:pt idx="41">
                  <c:v>8.1535847453627231E-3</c:v>
                </c:pt>
                <c:pt idx="42">
                  <c:v>3.311568846722701E-3</c:v>
                </c:pt>
                <c:pt idx="43">
                  <c:v>1.0867503398564699E-2</c:v>
                </c:pt>
                <c:pt idx="44">
                  <c:v>3.8307014117515761E-2</c:v>
                </c:pt>
                <c:pt idx="45">
                  <c:v>4.1536387893013997E-3</c:v>
                </c:pt>
                <c:pt idx="46">
                  <c:v>4.3037693661692649E-3</c:v>
                </c:pt>
                <c:pt idx="47">
                  <c:v>0.10825114265095021</c:v>
                </c:pt>
                <c:pt idx="48">
                  <c:v>4.3366318609156986E-3</c:v>
                </c:pt>
                <c:pt idx="49">
                  <c:v>3.9565022381564839E-3</c:v>
                </c:pt>
                <c:pt idx="50">
                  <c:v>2.7085701202809553E-3</c:v>
                </c:pt>
                <c:pt idx="51">
                  <c:v>6.6371458255580548E-3</c:v>
                </c:pt>
                <c:pt idx="52">
                  <c:v>5.1052298518124532E-3</c:v>
                </c:pt>
                <c:pt idx="53">
                  <c:v>1.0551445425805821E-2</c:v>
                </c:pt>
                <c:pt idx="54">
                  <c:v>4.0530081660374974E-3</c:v>
                </c:pt>
                <c:pt idx="55">
                  <c:v>1.2306082974775983E-2</c:v>
                </c:pt>
                <c:pt idx="56">
                  <c:v>1.2622336046830695E-2</c:v>
                </c:pt>
                <c:pt idx="57">
                  <c:v>6.5914381026955706E-3</c:v>
                </c:pt>
                <c:pt idx="58">
                  <c:v>2.6534161921203288E-3</c:v>
                </c:pt>
                <c:pt idx="59">
                  <c:v>3.1501331857780751E-3</c:v>
                </c:pt>
                <c:pt idx="60">
                  <c:v>9.4958208908059605E-3</c:v>
                </c:pt>
                <c:pt idx="61">
                  <c:v>3.2008104408927781E-3</c:v>
                </c:pt>
                <c:pt idx="62">
                  <c:v>1.1086997546706926E-2</c:v>
                </c:pt>
                <c:pt idx="63">
                  <c:v>3.7850431101244257E-3</c:v>
                </c:pt>
                <c:pt idx="64">
                  <c:v>1.3172212358971423E-2</c:v>
                </c:pt>
                <c:pt idx="65">
                  <c:v>2.8673012960201858E-3</c:v>
                </c:pt>
                <c:pt idx="66">
                  <c:v>5.0721615839286359E-3</c:v>
                </c:pt>
                <c:pt idx="67">
                  <c:v>3.2619275185675578E-3</c:v>
                </c:pt>
                <c:pt idx="68">
                  <c:v>1.7032345973398571E-2</c:v>
                </c:pt>
                <c:pt idx="69">
                  <c:v>2.7557542170624167E-3</c:v>
                </c:pt>
                <c:pt idx="70">
                  <c:v>3.0720567989168156E-3</c:v>
                </c:pt>
                <c:pt idx="71">
                  <c:v>5.7523759813836147E-3</c:v>
                </c:pt>
                <c:pt idx="72">
                  <c:v>3.0428616268120576E-3</c:v>
                </c:pt>
                <c:pt idx="73">
                  <c:v>2.1026918479944948E-3</c:v>
                </c:pt>
                <c:pt idx="74">
                  <c:v>2.7690774864725927E-3</c:v>
                </c:pt>
                <c:pt idx="75">
                  <c:v>4.0317597627286209E-3</c:v>
                </c:pt>
                <c:pt idx="76">
                  <c:v>1.011348268360087E-2</c:v>
                </c:pt>
                <c:pt idx="77">
                  <c:v>1.0436528865268368E-2</c:v>
                </c:pt>
                <c:pt idx="78">
                  <c:v>2.7682576721248606E-3</c:v>
                </c:pt>
                <c:pt idx="79">
                  <c:v>2.1885278918832756E-3</c:v>
                </c:pt>
                <c:pt idx="80">
                  <c:v>3.4032917638311531E-2</c:v>
                </c:pt>
                <c:pt idx="81">
                  <c:v>1.592351646960128E-2</c:v>
                </c:pt>
                <c:pt idx="82">
                  <c:v>2.3491348994232664E-2</c:v>
                </c:pt>
                <c:pt idx="83">
                  <c:v>2.4016739232334168E-3</c:v>
                </c:pt>
                <c:pt idx="84">
                  <c:v>2.1291007252180398E-3</c:v>
                </c:pt>
                <c:pt idx="85">
                  <c:v>3.2572737872501967E-3</c:v>
                </c:pt>
                <c:pt idx="86">
                  <c:v>5.5005257855530306E-3</c:v>
                </c:pt>
                <c:pt idx="87">
                  <c:v>7.8202834584935772E-3</c:v>
                </c:pt>
                <c:pt idx="88">
                  <c:v>2.1486931256659019E-3</c:v>
                </c:pt>
                <c:pt idx="89">
                  <c:v>2.2333891680625349E-3</c:v>
                </c:pt>
                <c:pt idx="90">
                  <c:v>2.4359408109118751E-3</c:v>
                </c:pt>
                <c:pt idx="91">
                  <c:v>1.6572027392586454E-3</c:v>
                </c:pt>
                <c:pt idx="92">
                  <c:v>1.5758651286601596E-3</c:v>
                </c:pt>
                <c:pt idx="93">
                  <c:v>2.2667798288422093E-3</c:v>
                </c:pt>
                <c:pt idx="94">
                  <c:v>5.5706165282028861E-2</c:v>
                </c:pt>
                <c:pt idx="95">
                  <c:v>2.4623771231227277E-3</c:v>
                </c:pt>
                <c:pt idx="96">
                  <c:v>1.7636832660385824E-2</c:v>
                </c:pt>
                <c:pt idx="97">
                  <c:v>6.4766839378238338E-3</c:v>
                </c:pt>
                <c:pt idx="98">
                  <c:v>9.5802484827301332E-3</c:v>
                </c:pt>
                <c:pt idx="99">
                  <c:v>9.2287307798970819E-3</c:v>
                </c:pt>
                <c:pt idx="100">
                  <c:v>1.6622321237901201E-3</c:v>
                </c:pt>
                <c:pt idx="101">
                  <c:v>1.2679964770499277E-3</c:v>
                </c:pt>
                <c:pt idx="102">
                  <c:v>3.2046588643454949E-3</c:v>
                </c:pt>
                <c:pt idx="103">
                  <c:v>1.40324773607655E-3</c:v>
                </c:pt>
                <c:pt idx="104">
                  <c:v>2.2861730899256253E-2</c:v>
                </c:pt>
                <c:pt idx="105">
                  <c:v>1.6918035252172713E-3</c:v>
                </c:pt>
                <c:pt idx="106">
                  <c:v>1.0517322049758936E-2</c:v>
                </c:pt>
                <c:pt idx="107">
                  <c:v>2.1994574101175039E-3</c:v>
                </c:pt>
                <c:pt idx="108">
                  <c:v>1.3889264193260734E-3</c:v>
                </c:pt>
                <c:pt idx="109">
                  <c:v>7.600121601945631E-3</c:v>
                </c:pt>
                <c:pt idx="110">
                  <c:v>1.268716241173857E-3</c:v>
                </c:pt>
                <c:pt idx="111">
                  <c:v>1.2636715002329981E-3</c:v>
                </c:pt>
                <c:pt idx="112">
                  <c:v>2.014855668727483E-3</c:v>
                </c:pt>
                <c:pt idx="113">
                  <c:v>9.1277744844858602E-4</c:v>
                </c:pt>
                <c:pt idx="114">
                  <c:v>1.8687212668142345E-2</c:v>
                </c:pt>
                <c:pt idx="115">
                  <c:v>1.8982132901478749E-3</c:v>
                </c:pt>
                <c:pt idx="116">
                  <c:v>8.9052952094934197E-4</c:v>
                </c:pt>
                <c:pt idx="117">
                  <c:v>2.826320879360366E-3</c:v>
                </c:pt>
                <c:pt idx="118">
                  <c:v>1.1156186612576065E-3</c:v>
                </c:pt>
                <c:pt idx="119">
                  <c:v>8.8022790888170322E-4</c:v>
                </c:pt>
                <c:pt idx="120">
                  <c:v>1.8382090319876945E-3</c:v>
                </c:pt>
                <c:pt idx="121">
                  <c:v>7.4222825979957871E-3</c:v>
                </c:pt>
                <c:pt idx="122">
                  <c:v>1.8425729749269497E-3</c:v>
                </c:pt>
                <c:pt idx="123">
                  <c:v>8.0371168669857163E-4</c:v>
                </c:pt>
                <c:pt idx="124">
                  <c:v>2.8821299683708945E-3</c:v>
                </c:pt>
                <c:pt idx="125">
                  <c:v>8.0965664826031301E-4</c:v>
                </c:pt>
                <c:pt idx="126">
                  <c:v>8.80238003818718E-4</c:v>
                </c:pt>
                <c:pt idx="127">
                  <c:v>8.9764429025449434E-4</c:v>
                </c:pt>
                <c:pt idx="128">
                  <c:v>7.2889860753698943E-4</c:v>
                </c:pt>
                <c:pt idx="129">
                  <c:v>9.9485420240137223E-4</c:v>
                </c:pt>
                <c:pt idx="130">
                  <c:v>1.0340418313957282E-3</c:v>
                </c:pt>
                <c:pt idx="131">
                  <c:v>1.4029055733207443E-3</c:v>
                </c:pt>
                <c:pt idx="132">
                  <c:v>1.2276812319721568E-3</c:v>
                </c:pt>
                <c:pt idx="133">
                  <c:v>1.3262186302564765E-3</c:v>
                </c:pt>
                <c:pt idx="134">
                  <c:v>1.3832962243592781E-3</c:v>
                </c:pt>
                <c:pt idx="135">
                  <c:v>1.3151115811166245E-3</c:v>
                </c:pt>
                <c:pt idx="136">
                  <c:v>1.8083871090552605E-3</c:v>
                </c:pt>
                <c:pt idx="137">
                  <c:v>5.8952701962314107E-4</c:v>
                </c:pt>
                <c:pt idx="138">
                  <c:v>7.3371064356504961E-4</c:v>
                </c:pt>
                <c:pt idx="139">
                  <c:v>5.990134708914012E-4</c:v>
                </c:pt>
                <c:pt idx="140">
                  <c:v>4.5873346287504706E-4</c:v>
                </c:pt>
                <c:pt idx="141">
                  <c:v>7.1981098934404211E-4</c:v>
                </c:pt>
                <c:pt idx="142">
                  <c:v>6.1798299135137512E-4</c:v>
                </c:pt>
                <c:pt idx="143">
                  <c:v>2.1728440241071327E-3</c:v>
                </c:pt>
                <c:pt idx="144">
                  <c:v>7.3128442639386348E-4</c:v>
                </c:pt>
                <c:pt idx="145">
                  <c:v>2.1195852212872357E-3</c:v>
                </c:pt>
                <c:pt idx="146">
                  <c:v>1.0211701333265254E-3</c:v>
                </c:pt>
                <c:pt idx="147">
                  <c:v>3.3557613568250698E-4</c:v>
                </c:pt>
                <c:pt idx="148">
                  <c:v>3.9239564305527366E-4</c:v>
                </c:pt>
                <c:pt idx="149">
                  <c:v>1.0019784829366461E-3</c:v>
                </c:pt>
                <c:pt idx="150">
                  <c:v>2.2456063766826309E-4</c:v>
                </c:pt>
                <c:pt idx="151">
                  <c:v>2.0668041724136477E-4</c:v>
                </c:pt>
                <c:pt idx="152">
                  <c:v>1.1079079758069075E-3</c:v>
                </c:pt>
                <c:pt idx="153">
                  <c:v>8.0050669434719116E-4</c:v>
                </c:pt>
                <c:pt idx="154">
                  <c:v>2.335271198731579E-4</c:v>
                </c:pt>
                <c:pt idx="155">
                  <c:v>2.1248528096751631E-4</c:v>
                </c:pt>
                <c:pt idx="156">
                  <c:v>2.9088264703208797E-4</c:v>
                </c:pt>
                <c:pt idx="157">
                  <c:v>1.9887634863023914E-4</c:v>
                </c:pt>
                <c:pt idx="158">
                  <c:v>3.7191155522184875E-4</c:v>
                </c:pt>
                <c:pt idx="159">
                  <c:v>8.5080354946042954E-5</c:v>
                </c:pt>
                <c:pt idx="160">
                  <c:v>9.7527544941747058E-5</c:v>
                </c:pt>
                <c:pt idx="161">
                  <c:v>1.5381417584701726E-4</c:v>
                </c:pt>
                <c:pt idx="162">
                  <c:v>1.1713324743561855E-4</c:v>
                </c:pt>
                <c:pt idx="163">
                  <c:v>-7.9248226299566635E-5</c:v>
                </c:pt>
                <c:pt idx="164">
                  <c:v>-6.456361452939582E-5</c:v>
                </c:pt>
                <c:pt idx="165">
                  <c:v>-2.6681341404439108E-4</c:v>
                </c:pt>
                <c:pt idx="166">
                  <c:v>-2.5410691720235154E-4</c:v>
                </c:pt>
                <c:pt idx="167">
                  <c:v>-9.5914811987394058E-4</c:v>
                </c:pt>
                <c:pt idx="168">
                  <c:v>-3.4250669665215861E-4</c:v>
                </c:pt>
                <c:pt idx="169">
                  <c:v>-3.2435585380545735E-4</c:v>
                </c:pt>
                <c:pt idx="170">
                  <c:v>-2.8860773750305035E-4</c:v>
                </c:pt>
                <c:pt idx="171">
                  <c:v>-2.9514486693885583E-4</c:v>
                </c:pt>
                <c:pt idx="172">
                  <c:v>-2.3994481269308059E-3</c:v>
                </c:pt>
                <c:pt idx="173">
                  <c:v>-4.9009939454794306E-4</c:v>
                </c:pt>
                <c:pt idx="174">
                  <c:v>-4.6464109274628077E-4</c:v>
                </c:pt>
                <c:pt idx="175">
                  <c:v>-2.4750024750024749E-3</c:v>
                </c:pt>
                <c:pt idx="176">
                  <c:v>-3.9477485703195471E-4</c:v>
                </c:pt>
                <c:pt idx="177">
                  <c:v>-1.5755714445670778E-3</c:v>
                </c:pt>
                <c:pt idx="178">
                  <c:v>-7.4972485467156139E-4</c:v>
                </c:pt>
                <c:pt idx="179">
                  <c:v>-5.2211602419375983E-4</c:v>
                </c:pt>
                <c:pt idx="180">
                  <c:v>-7.3097734889686784E-4</c:v>
                </c:pt>
                <c:pt idx="181">
                  <c:v>-4.0819787301048958E-3</c:v>
                </c:pt>
              </c:numCache>
            </c:numRef>
          </c:val>
          <c:smooth val="0"/>
        </c:ser>
        <c:ser>
          <c:idx val="1"/>
          <c:order val="1"/>
          <c:tx>
            <c:v>Forecast</c:v>
          </c:tx>
          <c:val>
            <c:numRef>
              <c:f>Task6!$M$37:$M$218</c:f>
              <c:numCache>
                <c:formatCode>General</c:formatCode>
                <c:ptCount val="182"/>
                <c:pt idx="0">
                  <c:v>#N/A</c:v>
                </c:pt>
                <c:pt idx="1">
                  <c:v>#N/A</c:v>
                </c:pt>
                <c:pt idx="2">
                  <c:v>#N/A</c:v>
                </c:pt>
                <c:pt idx="3">
                  <c:v>#N/A</c:v>
                </c:pt>
                <c:pt idx="4" formatCode="0.0%">
                  <c:v>8.6767444395093631E-3</c:v>
                </c:pt>
                <c:pt idx="5" formatCode="0.0%">
                  <c:v>2.4598123270737217E-2</c:v>
                </c:pt>
                <c:pt idx="6" formatCode="0.0%">
                  <c:v>2.4149313374275609E-2</c:v>
                </c:pt>
                <c:pt idx="7" formatCode="0.0%">
                  <c:v>2.2741489167388752E-2</c:v>
                </c:pt>
                <c:pt idx="8" formatCode="0.0%">
                  <c:v>2.3286812776302353E-2</c:v>
                </c:pt>
                <c:pt idx="9" formatCode="0.0%">
                  <c:v>2.4395720683233348E-2</c:v>
                </c:pt>
                <c:pt idx="10" formatCode="0.0%">
                  <c:v>8.3599681672337361E-3</c:v>
                </c:pt>
                <c:pt idx="11" formatCode="0.0%">
                  <c:v>8.007324765794778E-3</c:v>
                </c:pt>
                <c:pt idx="12" formatCode="0.0%">
                  <c:v>8.2729937661360463E-3</c:v>
                </c:pt>
                <c:pt idx="13" formatCode="0.0%">
                  <c:v>8.4814735924389328E-3</c:v>
                </c:pt>
                <c:pt idx="14" formatCode="0.0%">
                  <c:v>1.0608969360362319E-2</c:v>
                </c:pt>
                <c:pt idx="15" formatCode="0.0%">
                  <c:v>2.2585461778019192E-2</c:v>
                </c:pt>
                <c:pt idx="16" formatCode="0.0%">
                  <c:v>2.3151860254289225E-2</c:v>
                </c:pt>
                <c:pt idx="17" formatCode="0.0%">
                  <c:v>2.2776743812377005E-2</c:v>
                </c:pt>
                <c:pt idx="18" formatCode="0.0%">
                  <c:v>2.2170420961013397E-2</c:v>
                </c:pt>
                <c:pt idx="19" formatCode="0.0%">
                  <c:v>1.7134223675073161E-2</c:v>
                </c:pt>
                <c:pt idx="20" formatCode="0.0%">
                  <c:v>5.6375419268480586E-3</c:v>
                </c:pt>
                <c:pt idx="21" formatCode="0.0%">
                  <c:v>4.6426357703468158E-3</c:v>
                </c:pt>
                <c:pt idx="22" formatCode="0.0%">
                  <c:v>4.4755546551871065E-3</c:v>
                </c:pt>
                <c:pt idx="23" formatCode="0.0%">
                  <c:v>4.1220985531054428E-3</c:v>
                </c:pt>
                <c:pt idx="24" formatCode="0.0%">
                  <c:v>6.4443846784859038E-3</c:v>
                </c:pt>
                <c:pt idx="25" formatCode="0.0%">
                  <c:v>1.7861663586460217E-2</c:v>
                </c:pt>
                <c:pt idx="26" formatCode="0.0%">
                  <c:v>1.7923070152021582E-2</c:v>
                </c:pt>
                <c:pt idx="27" formatCode="0.0%">
                  <c:v>1.8033376352731108E-2</c:v>
                </c:pt>
                <c:pt idx="28" formatCode="0.0%">
                  <c:v>1.7993434478190011E-2</c:v>
                </c:pt>
                <c:pt idx="29" formatCode="0.0%">
                  <c:v>1.6076594708409574E-2</c:v>
                </c:pt>
                <c:pt idx="30" formatCode="0.0%">
                  <c:v>4.0774609717274483E-3</c:v>
                </c:pt>
                <c:pt idx="31" formatCode="0.0%">
                  <c:v>4.2855661257971533E-3</c:v>
                </c:pt>
                <c:pt idx="32" formatCode="0.0%">
                  <c:v>4.6214037827174616E-3</c:v>
                </c:pt>
                <c:pt idx="33" formatCode="0.0%">
                  <c:v>4.6045415347844712E-3</c:v>
                </c:pt>
                <c:pt idx="34" formatCode="0.0%">
                  <c:v>5.6256587557637931E-3</c:v>
                </c:pt>
                <c:pt idx="35" formatCode="0.0%">
                  <c:v>5.5972810682517323E-3</c:v>
                </c:pt>
                <c:pt idx="36" formatCode="0.0%">
                  <c:v>5.1727310608351432E-3</c:v>
                </c:pt>
                <c:pt idx="37" formatCode="0.0%">
                  <c:v>4.9461706821893056E-3</c:v>
                </c:pt>
                <c:pt idx="38" formatCode="0.0%">
                  <c:v>5.3590024139279196E-3</c:v>
                </c:pt>
                <c:pt idx="39" formatCode="0.0%">
                  <c:v>8.3112121381455906E-3</c:v>
                </c:pt>
                <c:pt idx="40" formatCode="0.0%">
                  <c:v>2.3653951403996454E-2</c:v>
                </c:pt>
                <c:pt idx="41" formatCode="0.0%">
                  <c:v>2.4669485978559544E-2</c:v>
                </c:pt>
                <c:pt idx="42" formatCode="0.0%">
                  <c:v>2.4403091744626289E-2</c:v>
                </c:pt>
                <c:pt idx="43" formatCode="0.0%">
                  <c:v>2.5490401746841123E-2</c:v>
                </c:pt>
                <c:pt idx="44" formatCode="0.0%">
                  <c:v>2.8065793830378861E-2</c:v>
                </c:pt>
                <c:pt idx="45" formatCode="0.0%">
                  <c:v>1.2958661979493458E-2</c:v>
                </c:pt>
                <c:pt idx="46" formatCode="0.0%">
                  <c:v>1.2188698903654767E-2</c:v>
                </c:pt>
                <c:pt idx="47" formatCode="0.0%">
                  <c:v>3.3176613664500268E-2</c:v>
                </c:pt>
                <c:pt idx="48" formatCode="0.0%">
                  <c:v>3.1870439356970467E-2</c:v>
                </c:pt>
                <c:pt idx="49" formatCode="0.0%">
                  <c:v>2.500033698109861E-2</c:v>
                </c:pt>
                <c:pt idx="50" formatCode="0.0%">
                  <c:v>2.4711323247294519E-2</c:v>
                </c:pt>
                <c:pt idx="51" formatCode="0.0%">
                  <c:v>6.1978981177954733E-3</c:v>
                </c:pt>
                <c:pt idx="52" formatCode="0.0%">
                  <c:v>6.2388492183747986E-3</c:v>
                </c:pt>
                <c:pt idx="53" formatCode="0.0%">
                  <c:v>6.3748920978657945E-3</c:v>
                </c:pt>
                <c:pt idx="54" formatCode="0.0%">
                  <c:v>6.3310789195146948E-3</c:v>
                </c:pt>
                <c:pt idx="55" formatCode="0.0%">
                  <c:v>3.34514809443388E-3</c:v>
                </c:pt>
                <c:pt idx="56" formatCode="0.0%">
                  <c:v>3.3478127483159148E-3</c:v>
                </c:pt>
                <c:pt idx="57" formatCode="0.0%">
                  <c:v>3.5397533410782764E-3</c:v>
                </c:pt>
                <c:pt idx="58" formatCode="0.0%">
                  <c:v>4.411974681521727E-3</c:v>
                </c:pt>
                <c:pt idx="59" formatCode="0.0%">
                  <c:v>5.8907081292129898E-3</c:v>
                </c:pt>
                <c:pt idx="60" formatCode="0.0%">
                  <c:v>6.0238212940390626E-3</c:v>
                </c:pt>
                <c:pt idx="61" formatCode="0.0%">
                  <c:v>5.9077113751211992E-3</c:v>
                </c:pt>
                <c:pt idx="62" formatCode="0.0%">
                  <c:v>1.1907942950237782E-2</c:v>
                </c:pt>
                <c:pt idx="63" formatCode="0.0%">
                  <c:v>1.3069949707437861E-2</c:v>
                </c:pt>
                <c:pt idx="64" formatCode="0.0%">
                  <c:v>1.5680913733230724E-2</c:v>
                </c:pt>
                <c:pt idx="65" formatCode="0.0%">
                  <c:v>1.5607596983452435E-2</c:v>
                </c:pt>
                <c:pt idx="66" formatCode="0.0%">
                  <c:v>1.5595711550119384E-2</c:v>
                </c:pt>
                <c:pt idx="67" formatCode="0.0%">
                  <c:v>9.4405827799071192E-3</c:v>
                </c:pt>
                <c:pt idx="68" formatCode="0.0%">
                  <c:v>7.8198493574835794E-3</c:v>
                </c:pt>
                <c:pt idx="69" formatCode="0.0%">
                  <c:v>2.5960161452338848E-3</c:v>
                </c:pt>
                <c:pt idx="70" formatCode="0.0%">
                  <c:v>2.6931872562341182E-3</c:v>
                </c:pt>
                <c:pt idx="71" formatCode="0.0%">
                  <c:v>3.2572737872501967E-3</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5.5005257855530306E-3</c:v>
                </c:pt>
                <c:pt idx="87" formatCode="0.0%">
                  <c:v>6.6604046220233044E-3</c:v>
                </c:pt>
                <c:pt idx="88" formatCode="0.0%">
                  <c:v>5.1565007899041703E-3</c:v>
                </c:pt>
                <c:pt idx="89" formatCode="0.0%">
                  <c:v>4.4257228844437613E-3</c:v>
                </c:pt>
                <c:pt idx="90" formatCode="0.0%">
                  <c:v>4.0277664697373847E-3</c:v>
                </c:pt>
                <c:pt idx="91" formatCode="0.0%">
                  <c:v>3.2591018604785069E-3</c:v>
                </c:pt>
                <c:pt idx="92" formatCode="0.0%">
                  <c:v>2.0102181945118236E-3</c:v>
                </c:pt>
                <c:pt idx="93" formatCode="0.0%">
                  <c:v>2.033835535147085E-3</c:v>
                </c:pt>
                <c:pt idx="94" formatCode="0.0%">
                  <c:v>1.272839075794035E-2</c:v>
                </c:pt>
                <c:pt idx="95" formatCode="0.0%">
                  <c:v>1.2733678020382519E-2</c:v>
                </c:pt>
                <c:pt idx="96" formatCode="0.0%">
                  <c:v>1.5929604004607956E-2</c:v>
                </c:pt>
                <c:pt idx="97" formatCode="0.0%">
                  <c:v>1.6909767766440688E-2</c:v>
                </c:pt>
                <c:pt idx="98" formatCode="0.0%">
                  <c:v>1.8372461497218277E-2</c:v>
                </c:pt>
                <c:pt idx="99" formatCode="0.0%">
                  <c:v>9.0769745967919195E-3</c:v>
                </c:pt>
                <c:pt idx="100" formatCode="0.0%">
                  <c:v>8.9169455969253988E-3</c:v>
                </c:pt>
                <c:pt idx="101" formatCode="0.0%">
                  <c:v>5.6431783602582195E-3</c:v>
                </c:pt>
                <c:pt idx="102" formatCode="0.0%">
                  <c:v>4.988773345562551E-3</c:v>
                </c:pt>
                <c:pt idx="103" formatCode="0.0%">
                  <c:v>3.3533731962318348E-3</c:v>
                </c:pt>
                <c:pt idx="104" formatCode="0.0%">
                  <c:v>6.0799732201036695E-3</c:v>
                </c:pt>
                <c:pt idx="105" formatCode="0.0%">
                  <c:v>6.085887500389099E-3</c:v>
                </c:pt>
                <c:pt idx="106" formatCode="0.0%">
                  <c:v>7.9357526149309004E-3</c:v>
                </c:pt>
                <c:pt idx="107" formatCode="0.0%">
                  <c:v>7.7347123240853032E-3</c:v>
                </c:pt>
                <c:pt idx="108" formatCode="0.0%">
                  <c:v>7.7318480607352063E-3</c:v>
                </c:pt>
                <c:pt idx="109" formatCode="0.0%">
                  <c:v>4.6795262012730831E-3</c:v>
                </c:pt>
                <c:pt idx="110" formatCode="0.0%">
                  <c:v>4.5949087444643998E-3</c:v>
                </c:pt>
                <c:pt idx="111" formatCode="0.0%">
                  <c:v>2.7441786345592128E-3</c:v>
                </c:pt>
                <c:pt idx="112" formatCode="0.0%">
                  <c:v>2.7072582862812085E-3</c:v>
                </c:pt>
                <c:pt idx="113" formatCode="0.0%">
                  <c:v>2.612028492105711E-3</c:v>
                </c:pt>
                <c:pt idx="114" formatCode="0.0%">
                  <c:v>4.8294467053450535E-3</c:v>
                </c:pt>
                <c:pt idx="115" formatCode="0.0%">
                  <c:v>4.9553461151398571E-3</c:v>
                </c:pt>
                <c:pt idx="116" formatCode="0.0%">
                  <c:v>4.8807177192831258E-3</c:v>
                </c:pt>
                <c:pt idx="117" formatCode="0.0%">
                  <c:v>5.0430107614097032E-3</c:v>
                </c:pt>
                <c:pt idx="118" formatCode="0.0%">
                  <c:v>5.0835790039715067E-3</c:v>
                </c:pt>
                <c:pt idx="119" formatCode="0.0%">
                  <c:v>1.5221820521193784E-3</c:v>
                </c:pt>
                <c:pt idx="120" formatCode="0.0%">
                  <c:v>1.5101812004873424E-3</c:v>
                </c:pt>
                <c:pt idx="121" formatCode="0.0%">
                  <c:v>2.8165318158966312E-3</c:v>
                </c:pt>
                <c:pt idx="122" formatCode="0.0%">
                  <c:v>2.6197822350099479E-3</c:v>
                </c:pt>
                <c:pt idx="123" formatCode="0.0%">
                  <c:v>2.5574008400981408E-3</c:v>
                </c:pt>
                <c:pt idx="124" formatCode="0.0%">
                  <c:v>2.9577812519959792E-3</c:v>
                </c:pt>
                <c:pt idx="125" formatCode="0.0%">
                  <c:v>2.7520707752505028E-3</c:v>
                </c:pt>
                <c:pt idx="126" formatCode="0.0%">
                  <c:v>1.4436618564150894E-3</c:v>
                </c:pt>
                <c:pt idx="127" formatCode="0.0%">
                  <c:v>1.2546761194805983E-3</c:v>
                </c:pt>
                <c:pt idx="128" formatCode="0.0%">
                  <c:v>1.2397135036482821E-3</c:v>
                </c:pt>
                <c:pt idx="129" formatCode="0.0%">
                  <c:v>8.622583504543774E-4</c:v>
                </c:pt>
                <c:pt idx="130" formatCode="0.0%">
                  <c:v>9.0713538708146052E-4</c:v>
                </c:pt>
                <c:pt idx="131" formatCode="0.0%">
                  <c:v>1.0116689009818656E-3</c:v>
                </c:pt>
                <c:pt idx="132" formatCode="0.0%">
                  <c:v>1.0776762893253983E-3</c:v>
                </c:pt>
                <c:pt idx="133" formatCode="0.0%">
                  <c:v>1.1971402938692956E-3</c:v>
                </c:pt>
                <c:pt idx="134" formatCode="0.0%">
                  <c:v>1.2748286982608766E-3</c:v>
                </c:pt>
                <c:pt idx="135" formatCode="0.0%">
                  <c:v>1.331042648205056E-3</c:v>
                </c:pt>
                <c:pt idx="136" formatCode="0.0%">
                  <c:v>1.4121389553519591E-3</c:v>
                </c:pt>
                <c:pt idx="137" formatCode="0.0%">
                  <c:v>1.2845081128821561E-3</c:v>
                </c:pt>
                <c:pt idx="138" formatCode="0.0%">
                  <c:v>1.1660065155438709E-3</c:v>
                </c:pt>
                <c:pt idx="139" formatCode="0.0%">
                  <c:v>1.0091499648502953E-3</c:v>
                </c:pt>
                <c:pt idx="140" formatCode="0.0%">
                  <c:v>8.3787434120197982E-4</c:v>
                </c:pt>
                <c:pt idx="141" formatCode="0.0%">
                  <c:v>6.2015911725973622E-4</c:v>
                </c:pt>
                <c:pt idx="142" formatCode="0.0%">
                  <c:v>6.2585031160538305E-4</c:v>
                </c:pt>
                <c:pt idx="143" formatCode="0.0%">
                  <c:v>9.1367698771379973E-4</c:v>
                </c:pt>
                <c:pt idx="144" formatCode="0.0%">
                  <c:v>9.4013117881429212E-4</c:v>
                </c:pt>
                <c:pt idx="145" formatCode="0.0%">
                  <c:v>1.2723015304967299E-3</c:v>
                </c:pt>
                <c:pt idx="146" formatCode="0.0%">
                  <c:v>1.3325733592932266E-3</c:v>
                </c:pt>
                <c:pt idx="147" formatCode="0.0%">
                  <c:v>1.2760919881594527E-3</c:v>
                </c:pt>
                <c:pt idx="148" formatCode="0.0%">
                  <c:v>9.2000231194908099E-4</c:v>
                </c:pt>
                <c:pt idx="149" formatCode="0.0%">
                  <c:v>9.7414112325763769E-4</c:v>
                </c:pt>
                <c:pt idx="150" formatCode="0.0%">
                  <c:v>5.951362065338431E-4</c:v>
                </c:pt>
                <c:pt idx="151" formatCode="0.0%">
                  <c:v>4.3223826331681089E-4</c:v>
                </c:pt>
                <c:pt idx="152" formatCode="0.0%">
                  <c:v>5.8670463134169112E-4</c:v>
                </c:pt>
                <c:pt idx="153" formatCode="0.0%">
                  <c:v>6.6832684160007447E-4</c:v>
                </c:pt>
                <c:pt idx="154" formatCode="0.0%">
                  <c:v>5.1463656898737681E-4</c:v>
                </c:pt>
                <c:pt idx="155" formatCode="0.0%">
                  <c:v>5.1222149764722745E-4</c:v>
                </c:pt>
                <c:pt idx="156" formatCode="0.0%">
                  <c:v>5.2906194360537206E-4</c:v>
                </c:pt>
                <c:pt idx="157" formatCode="0.0%">
                  <c:v>3.4725561817003852E-4</c:v>
                </c:pt>
                <c:pt idx="158" formatCode="0.0%">
                  <c:v>2.6153659034497E-4</c:v>
                </c:pt>
                <c:pt idx="159" formatCode="0.0%">
                  <c:v>2.3184723735954703E-4</c:v>
                </c:pt>
                <c:pt idx="160" formatCode="0.0%">
                  <c:v>2.0885569015439319E-4</c:v>
                </c:pt>
                <c:pt idx="161" formatCode="0.0%">
                  <c:v>1.8144199591737904E-4</c:v>
                </c:pt>
                <c:pt idx="162" formatCode="0.0%">
                  <c:v>1.650933756784549E-4</c:v>
                </c:pt>
                <c:pt idx="163" formatCode="0.0%">
                  <c:v>7.4861419374171837E-5</c:v>
                </c:pt>
                <c:pt idx="164" formatCode="0.0%">
                  <c:v>4.4932625479084091E-5</c:v>
                </c:pt>
                <c:pt idx="165" formatCode="0.0%">
                  <c:v>-2.7935566318143533E-5</c:v>
                </c:pt>
                <c:pt idx="166" formatCode="0.0%">
                  <c:v>-1.0951978492801731E-4</c:v>
                </c:pt>
                <c:pt idx="167" formatCode="0.0%">
                  <c:v>-3.2477605838992916E-4</c:v>
                </c:pt>
                <c:pt idx="168" formatCode="0.0%">
                  <c:v>-3.7742775246044747E-4</c:v>
                </c:pt>
                <c:pt idx="169" formatCode="0.0%">
                  <c:v>-4.2938620031565981E-4</c:v>
                </c:pt>
                <c:pt idx="170" formatCode="0.0%">
                  <c:v>-4.3374506500739164E-4</c:v>
                </c:pt>
                <c:pt idx="171" formatCode="0.0%">
                  <c:v>-4.4195265495469254E-4</c:v>
                </c:pt>
                <c:pt idx="172" formatCode="0.0%">
                  <c:v>-7.300126563660656E-4</c:v>
                </c:pt>
                <c:pt idx="173" formatCode="0.0%">
                  <c:v>-7.5953119594522243E-4</c:v>
                </c:pt>
                <c:pt idx="174" formatCode="0.0%">
                  <c:v>-7.875882437333873E-4</c:v>
                </c:pt>
                <c:pt idx="175" formatCode="0.0%">
                  <c:v>-1.224867191233272E-3</c:v>
                </c:pt>
                <c:pt idx="176" formatCode="0.0%">
                  <c:v>-1.2447931892518918E-3</c:v>
                </c:pt>
                <c:pt idx="177" formatCode="0.0%">
                  <c:v>-1.0800178527791463E-3</c:v>
                </c:pt>
                <c:pt idx="178" formatCode="0.0%">
                  <c:v>-1.1319429448038698E-3</c:v>
                </c:pt>
                <c:pt idx="179" formatCode="0.0%">
                  <c:v>-1.1434379310933656E-3</c:v>
                </c:pt>
                <c:pt idx="180" formatCode="0.0%">
                  <c:v>-7.9463290587224416E-4</c:v>
                </c:pt>
                <c:pt idx="181" formatCode="0.0%">
                  <c:v>-1.5320736804868326E-3</c:v>
                </c:pt>
              </c:numCache>
            </c:numRef>
          </c:val>
          <c:smooth val="0"/>
        </c:ser>
        <c:dLbls>
          <c:showLegendKey val="0"/>
          <c:showVal val="0"/>
          <c:showCatName val="0"/>
          <c:showSerName val="0"/>
          <c:showPercent val="0"/>
          <c:showBubbleSize val="0"/>
        </c:dLbls>
        <c:upDownBars>
          <c:gapWidth val="150"/>
          <c:upBars/>
          <c:downBars/>
        </c:upDownBars>
        <c:marker val="1"/>
        <c:smooth val="0"/>
        <c:axId val="411034752"/>
        <c:axId val="411036672"/>
      </c:lineChart>
      <c:catAx>
        <c:axId val="411034752"/>
        <c:scaling>
          <c:orientation val="minMax"/>
        </c:scaling>
        <c:delete val="0"/>
        <c:axPos val="b"/>
        <c:title>
          <c:tx>
            <c:rich>
              <a:bodyPr/>
              <a:lstStyle/>
              <a:p>
                <a:pPr>
                  <a:defRPr/>
                </a:pPr>
                <a:r>
                  <a:rPr lang="en-IN"/>
                  <a:t>Data Point</a:t>
                </a:r>
              </a:p>
            </c:rich>
          </c:tx>
          <c:overlay val="0"/>
        </c:title>
        <c:majorTickMark val="out"/>
        <c:minorTickMark val="none"/>
        <c:tickLblPos val="nextTo"/>
        <c:crossAx val="411036672"/>
        <c:crosses val="autoZero"/>
        <c:auto val="1"/>
        <c:lblAlgn val="ctr"/>
        <c:lblOffset val="100"/>
        <c:noMultiLvlLbl val="0"/>
      </c:catAx>
      <c:valAx>
        <c:axId val="411036672"/>
        <c:scaling>
          <c:orientation val="minMax"/>
        </c:scaling>
        <c:delete val="0"/>
        <c:axPos val="l"/>
        <c:title>
          <c:tx>
            <c:rich>
              <a:bodyPr/>
              <a:lstStyle/>
              <a:p>
                <a:pPr>
                  <a:defRPr/>
                </a:pPr>
                <a:r>
                  <a:rPr lang="en-IN"/>
                  <a:t>Value</a:t>
                </a:r>
              </a:p>
            </c:rich>
          </c:tx>
          <c:overlay val="0"/>
        </c:title>
        <c:numFmt formatCode="0.0%" sourceLinked="1"/>
        <c:majorTickMark val="out"/>
        <c:minorTickMark val="none"/>
        <c:tickLblPos val="nextTo"/>
        <c:crossAx val="4110347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IN" sz="1400"/>
              <a:t>Correlation</a:t>
            </a:r>
            <a:r>
              <a:rPr lang="en-IN" sz="1400" baseline="0"/>
              <a:t> b/w Ad spend and Growth_Rate</a:t>
            </a:r>
            <a:endParaRPr lang="en-IN" sz="1400"/>
          </a:p>
        </c:rich>
      </c:tx>
      <c:layout/>
      <c:overlay val="1"/>
      <c:spPr>
        <a:ln>
          <a:solidFill>
            <a:srgbClr val="92D050"/>
          </a:solidFill>
        </a:ln>
      </c:spPr>
    </c:title>
    <c:autoTitleDeleted val="0"/>
    <c:plotArea>
      <c:layout/>
      <c:scatterChart>
        <c:scatterStyle val="lineMarker"/>
        <c:varyColors val="0"/>
        <c:ser>
          <c:idx val="0"/>
          <c:order val="0"/>
          <c:spPr>
            <a:ln w="28575">
              <a:noFill/>
            </a:ln>
          </c:spPr>
          <c:trendline>
            <c:trendlineType val="linear"/>
            <c:dispRSqr val="1"/>
            <c:dispEq val="1"/>
            <c:trendlineLbl>
              <c:layout>
                <c:manualLayout>
                  <c:x val="0.31447905238432677"/>
                  <c:y val="-0.52395909527702478"/>
                </c:manualLayout>
              </c:layout>
              <c:numFmt formatCode="General" sourceLinked="0"/>
            </c:trendlineLbl>
          </c:trendline>
          <c:xVal>
            <c:numRef>
              <c:f>Task6!$G$2:$G$183</c:f>
              <c:numCache>
                <c:formatCode>_-[$$-409]* #,##0.00_ ;_-[$$-409]* \-#,##0.00\ ;_-[$$-409]* "-"??_ ;_-@_ </c:formatCode>
                <c:ptCount val="182"/>
                <c:pt idx="0">
                  <c:v>33381</c:v>
                </c:pt>
                <c:pt idx="1">
                  <c:v>41215</c:v>
                </c:pt>
                <c:pt idx="2">
                  <c:v>10740</c:v>
                </c:pt>
                <c:pt idx="3">
                  <c:v>25140</c:v>
                </c:pt>
                <c:pt idx="4">
                  <c:v>4313</c:v>
                </c:pt>
                <c:pt idx="5">
                  <c:v>20861</c:v>
                </c:pt>
                <c:pt idx="6">
                  <c:v>3314</c:v>
                </c:pt>
                <c:pt idx="7">
                  <c:v>14548</c:v>
                </c:pt>
                <c:pt idx="8">
                  <c:v>22713</c:v>
                </c:pt>
                <c:pt idx="9">
                  <c:v>36851</c:v>
                </c:pt>
                <c:pt idx="10">
                  <c:v>26103</c:v>
                </c:pt>
                <c:pt idx="11">
                  <c:v>1810</c:v>
                </c:pt>
                <c:pt idx="12">
                  <c:v>24018</c:v>
                </c:pt>
                <c:pt idx="13">
                  <c:v>11805</c:v>
                </c:pt>
                <c:pt idx="14">
                  <c:v>22728</c:v>
                </c:pt>
                <c:pt idx="15">
                  <c:v>30635</c:v>
                </c:pt>
                <c:pt idx="16">
                  <c:v>22206</c:v>
                </c:pt>
                <c:pt idx="17">
                  <c:v>43836</c:v>
                </c:pt>
                <c:pt idx="18">
                  <c:v>46643</c:v>
                </c:pt>
                <c:pt idx="19">
                  <c:v>20042</c:v>
                </c:pt>
                <c:pt idx="20">
                  <c:v>14090</c:v>
                </c:pt>
                <c:pt idx="21">
                  <c:v>36103</c:v>
                </c:pt>
                <c:pt idx="22">
                  <c:v>24913</c:v>
                </c:pt>
                <c:pt idx="23">
                  <c:v>36095</c:v>
                </c:pt>
                <c:pt idx="24">
                  <c:v>31853</c:v>
                </c:pt>
                <c:pt idx="25">
                  <c:v>14154</c:v>
                </c:pt>
                <c:pt idx="26">
                  <c:v>26663</c:v>
                </c:pt>
                <c:pt idx="27">
                  <c:v>43122</c:v>
                </c:pt>
                <c:pt idx="28">
                  <c:v>14216</c:v>
                </c:pt>
                <c:pt idx="29">
                  <c:v>9118</c:v>
                </c:pt>
                <c:pt idx="30">
                  <c:v>16149</c:v>
                </c:pt>
                <c:pt idx="31">
                  <c:v>39272</c:v>
                </c:pt>
                <c:pt idx="32">
                  <c:v>44321</c:v>
                </c:pt>
                <c:pt idx="33">
                  <c:v>15969</c:v>
                </c:pt>
                <c:pt idx="34">
                  <c:v>39931</c:v>
                </c:pt>
                <c:pt idx="35">
                  <c:v>24494</c:v>
                </c:pt>
                <c:pt idx="36">
                  <c:v>20692</c:v>
                </c:pt>
                <c:pt idx="37">
                  <c:v>40478</c:v>
                </c:pt>
                <c:pt idx="38">
                  <c:v>19119</c:v>
                </c:pt>
                <c:pt idx="39">
                  <c:v>36484</c:v>
                </c:pt>
                <c:pt idx="40">
                  <c:v>35801</c:v>
                </c:pt>
                <c:pt idx="41">
                  <c:v>46670</c:v>
                </c:pt>
                <c:pt idx="42">
                  <c:v>18656</c:v>
                </c:pt>
                <c:pt idx="43">
                  <c:v>49772</c:v>
                </c:pt>
                <c:pt idx="44">
                  <c:v>18601</c:v>
                </c:pt>
                <c:pt idx="45">
                  <c:v>13316</c:v>
                </c:pt>
                <c:pt idx="46">
                  <c:v>5914</c:v>
                </c:pt>
                <c:pt idx="47">
                  <c:v>14722</c:v>
                </c:pt>
                <c:pt idx="48">
                  <c:v>37903</c:v>
                </c:pt>
                <c:pt idx="49">
                  <c:v>28498</c:v>
                </c:pt>
                <c:pt idx="50">
                  <c:v>47101</c:v>
                </c:pt>
                <c:pt idx="51">
                  <c:v>32763</c:v>
                </c:pt>
                <c:pt idx="52">
                  <c:v>33799</c:v>
                </c:pt>
                <c:pt idx="53">
                  <c:v>22482</c:v>
                </c:pt>
                <c:pt idx="54">
                  <c:v>7924</c:v>
                </c:pt>
                <c:pt idx="55">
                  <c:v>37829</c:v>
                </c:pt>
                <c:pt idx="56">
                  <c:v>11383</c:v>
                </c:pt>
                <c:pt idx="57">
                  <c:v>9942</c:v>
                </c:pt>
                <c:pt idx="58">
                  <c:v>43999</c:v>
                </c:pt>
                <c:pt idx="59">
                  <c:v>36397</c:v>
                </c:pt>
                <c:pt idx="60">
                  <c:v>42832</c:v>
                </c:pt>
                <c:pt idx="61">
                  <c:v>2798</c:v>
                </c:pt>
                <c:pt idx="62">
                  <c:v>22996</c:v>
                </c:pt>
                <c:pt idx="63">
                  <c:v>3455</c:v>
                </c:pt>
                <c:pt idx="64">
                  <c:v>30428</c:v>
                </c:pt>
                <c:pt idx="65">
                  <c:v>30270</c:v>
                </c:pt>
                <c:pt idx="66">
                  <c:v>22724</c:v>
                </c:pt>
                <c:pt idx="67">
                  <c:v>29116</c:v>
                </c:pt>
                <c:pt idx="68">
                  <c:v>10217</c:v>
                </c:pt>
                <c:pt idx="69">
                  <c:v>30671</c:v>
                </c:pt>
                <c:pt idx="70">
                  <c:v>10825</c:v>
                </c:pt>
                <c:pt idx="71">
                  <c:v>14203</c:v>
                </c:pt>
                <c:pt idx="72">
                  <c:v>5904</c:v>
                </c:pt>
                <c:pt idx="73">
                  <c:v>24384</c:v>
                </c:pt>
                <c:pt idx="74">
                  <c:v>7875</c:v>
                </c:pt>
                <c:pt idx="75">
                  <c:v>16443</c:v>
                </c:pt>
                <c:pt idx="76">
                  <c:v>6915</c:v>
                </c:pt>
                <c:pt idx="77">
                  <c:v>47603</c:v>
                </c:pt>
                <c:pt idx="78">
                  <c:v>30575</c:v>
                </c:pt>
                <c:pt idx="79">
                  <c:v>39031</c:v>
                </c:pt>
                <c:pt idx="80">
                  <c:v>42964</c:v>
                </c:pt>
                <c:pt idx="81">
                  <c:v>38883</c:v>
                </c:pt>
                <c:pt idx="82">
                  <c:v>9566</c:v>
                </c:pt>
                <c:pt idx="83">
                  <c:v>21205</c:v>
                </c:pt>
                <c:pt idx="84">
                  <c:v>44097</c:v>
                </c:pt>
                <c:pt idx="85">
                  <c:v>26067</c:v>
                </c:pt>
                <c:pt idx="86">
                  <c:v>40323</c:v>
                </c:pt>
                <c:pt idx="87">
                  <c:v>47502</c:v>
                </c:pt>
                <c:pt idx="88">
                  <c:v>7705</c:v>
                </c:pt>
                <c:pt idx="89">
                  <c:v>8718</c:v>
                </c:pt>
                <c:pt idx="90">
                  <c:v>4683</c:v>
                </c:pt>
                <c:pt idx="91">
                  <c:v>9480</c:v>
                </c:pt>
                <c:pt idx="92">
                  <c:v>1083</c:v>
                </c:pt>
                <c:pt idx="93">
                  <c:v>23140</c:v>
                </c:pt>
                <c:pt idx="94">
                  <c:v>6832</c:v>
                </c:pt>
                <c:pt idx="95">
                  <c:v>21208</c:v>
                </c:pt>
                <c:pt idx="96">
                  <c:v>18050</c:v>
                </c:pt>
                <c:pt idx="97">
                  <c:v>17951</c:v>
                </c:pt>
                <c:pt idx="98">
                  <c:v>18693</c:v>
                </c:pt>
                <c:pt idx="99">
                  <c:v>12148</c:v>
                </c:pt>
                <c:pt idx="100">
                  <c:v>13116</c:v>
                </c:pt>
                <c:pt idx="101">
                  <c:v>46625</c:v>
                </c:pt>
                <c:pt idx="102">
                  <c:v>48270</c:v>
                </c:pt>
                <c:pt idx="103">
                  <c:v>2932</c:v>
                </c:pt>
                <c:pt idx="104">
                  <c:v>15353</c:v>
                </c:pt>
                <c:pt idx="105">
                  <c:v>4996</c:v>
                </c:pt>
                <c:pt idx="106">
                  <c:v>9920</c:v>
                </c:pt>
                <c:pt idx="107">
                  <c:v>15071</c:v>
                </c:pt>
                <c:pt idx="108">
                  <c:v>23461</c:v>
                </c:pt>
                <c:pt idx="109">
                  <c:v>16804</c:v>
                </c:pt>
                <c:pt idx="110">
                  <c:v>21453</c:v>
                </c:pt>
                <c:pt idx="111">
                  <c:v>49077</c:v>
                </c:pt>
                <c:pt idx="112">
                  <c:v>3582</c:v>
                </c:pt>
                <c:pt idx="113">
                  <c:v>5391</c:v>
                </c:pt>
                <c:pt idx="114">
                  <c:v>42824</c:v>
                </c:pt>
                <c:pt idx="115">
                  <c:v>32393</c:v>
                </c:pt>
                <c:pt idx="116">
                  <c:v>23853</c:v>
                </c:pt>
                <c:pt idx="117">
                  <c:v>26752</c:v>
                </c:pt>
                <c:pt idx="118">
                  <c:v>49400</c:v>
                </c:pt>
                <c:pt idx="119">
                  <c:v>20059</c:v>
                </c:pt>
                <c:pt idx="120">
                  <c:v>30214</c:v>
                </c:pt>
                <c:pt idx="121">
                  <c:v>21939</c:v>
                </c:pt>
                <c:pt idx="122">
                  <c:v>6742</c:v>
                </c:pt>
                <c:pt idx="123">
                  <c:v>49303</c:v>
                </c:pt>
                <c:pt idx="124">
                  <c:v>9269</c:v>
                </c:pt>
                <c:pt idx="125">
                  <c:v>48419</c:v>
                </c:pt>
                <c:pt idx="126">
                  <c:v>24313</c:v>
                </c:pt>
                <c:pt idx="127">
                  <c:v>12646</c:v>
                </c:pt>
                <c:pt idx="128">
                  <c:v>12384</c:v>
                </c:pt>
                <c:pt idx="129">
                  <c:v>49372</c:v>
                </c:pt>
                <c:pt idx="130">
                  <c:v>26452</c:v>
                </c:pt>
                <c:pt idx="131">
                  <c:v>30987</c:v>
                </c:pt>
                <c:pt idx="132">
                  <c:v>38610</c:v>
                </c:pt>
                <c:pt idx="133">
                  <c:v>45708</c:v>
                </c:pt>
                <c:pt idx="134">
                  <c:v>21061</c:v>
                </c:pt>
                <c:pt idx="135">
                  <c:v>40888</c:v>
                </c:pt>
                <c:pt idx="136">
                  <c:v>7285</c:v>
                </c:pt>
                <c:pt idx="137">
                  <c:v>4007</c:v>
                </c:pt>
                <c:pt idx="138">
                  <c:v>32478</c:v>
                </c:pt>
                <c:pt idx="139">
                  <c:v>15476</c:v>
                </c:pt>
                <c:pt idx="140">
                  <c:v>6296</c:v>
                </c:pt>
                <c:pt idx="141">
                  <c:v>39923</c:v>
                </c:pt>
                <c:pt idx="142">
                  <c:v>25797</c:v>
                </c:pt>
                <c:pt idx="143">
                  <c:v>10283</c:v>
                </c:pt>
                <c:pt idx="144">
                  <c:v>8912</c:v>
                </c:pt>
                <c:pt idx="145">
                  <c:v>2436</c:v>
                </c:pt>
                <c:pt idx="146">
                  <c:v>28474</c:v>
                </c:pt>
                <c:pt idx="147">
                  <c:v>17328</c:v>
                </c:pt>
                <c:pt idx="148">
                  <c:v>20733</c:v>
                </c:pt>
                <c:pt idx="149">
                  <c:v>27822</c:v>
                </c:pt>
                <c:pt idx="150">
                  <c:v>4509</c:v>
                </c:pt>
                <c:pt idx="151">
                  <c:v>47462</c:v>
                </c:pt>
                <c:pt idx="152">
                  <c:v>39530</c:v>
                </c:pt>
                <c:pt idx="153">
                  <c:v>30060</c:v>
                </c:pt>
                <c:pt idx="154">
                  <c:v>35501</c:v>
                </c:pt>
                <c:pt idx="155">
                  <c:v>39997</c:v>
                </c:pt>
                <c:pt idx="156">
                  <c:v>42307</c:v>
                </c:pt>
                <c:pt idx="157">
                  <c:v>22373</c:v>
                </c:pt>
                <c:pt idx="158">
                  <c:v>11035</c:v>
                </c:pt>
                <c:pt idx="159">
                  <c:v>33258</c:v>
                </c:pt>
                <c:pt idx="160">
                  <c:v>26925</c:v>
                </c:pt>
                <c:pt idx="161">
                  <c:v>15827</c:v>
                </c:pt>
                <c:pt idx="162">
                  <c:v>32929</c:v>
                </c:pt>
                <c:pt idx="163">
                  <c:v>11901</c:v>
                </c:pt>
                <c:pt idx="164">
                  <c:v>33174</c:v>
                </c:pt>
                <c:pt idx="165">
                  <c:v>5442</c:v>
                </c:pt>
                <c:pt idx="166">
                  <c:v>37636</c:v>
                </c:pt>
                <c:pt idx="167">
                  <c:v>29533</c:v>
                </c:pt>
                <c:pt idx="168">
                  <c:v>38452</c:v>
                </c:pt>
                <c:pt idx="169">
                  <c:v>20553</c:v>
                </c:pt>
                <c:pt idx="170">
                  <c:v>1783</c:v>
                </c:pt>
                <c:pt idx="171">
                  <c:v>12350</c:v>
                </c:pt>
                <c:pt idx="172">
                  <c:v>2293</c:v>
                </c:pt>
                <c:pt idx="173">
                  <c:v>43420</c:v>
                </c:pt>
                <c:pt idx="174">
                  <c:v>25525</c:v>
                </c:pt>
                <c:pt idx="175">
                  <c:v>25920</c:v>
                </c:pt>
                <c:pt idx="176">
                  <c:v>2315</c:v>
                </c:pt>
                <c:pt idx="177">
                  <c:v>26455</c:v>
                </c:pt>
                <c:pt idx="178">
                  <c:v>18001</c:v>
                </c:pt>
                <c:pt idx="179">
                  <c:v>9566</c:v>
                </c:pt>
                <c:pt idx="180">
                  <c:v>4839</c:v>
                </c:pt>
                <c:pt idx="181">
                  <c:v>12174</c:v>
                </c:pt>
              </c:numCache>
            </c:numRef>
          </c:xVal>
          <c:yVal>
            <c:numRef>
              <c:f>Task6!$H$2:$H$183</c:f>
              <c:numCache>
                <c:formatCode>0.0%</c:formatCode>
                <c:ptCount val="182"/>
                <c:pt idx="0">
                  <c:v>4.1995793722733989E-3</c:v>
                </c:pt>
                <c:pt idx="1">
                  <c:v>1.0000908202133741E-2</c:v>
                </c:pt>
                <c:pt idx="2">
                  <c:v>1.1967386439556591E-2</c:v>
                </c:pt>
                <c:pt idx="3">
                  <c:v>4.6806929323118035E-3</c:v>
                </c:pt>
                <c:pt idx="4">
                  <c:v>1.253515525127127E-2</c:v>
                </c:pt>
                <c:pt idx="5">
                  <c:v>8.3806473528412681E-2</c:v>
                </c:pt>
                <c:pt idx="6">
                  <c:v>7.7568587198256845E-3</c:v>
                </c:pt>
                <c:pt idx="7">
                  <c:v>4.9282654051223049E-3</c:v>
                </c:pt>
                <c:pt idx="8">
                  <c:v>7.4073109768798169E-3</c:v>
                </c:pt>
                <c:pt idx="9">
                  <c:v>1.8079694785926241E-2</c:v>
                </c:pt>
                <c:pt idx="10">
                  <c:v>3.6277109484146308E-3</c:v>
                </c:pt>
                <c:pt idx="11">
                  <c:v>5.9936417126309005E-3</c:v>
                </c:pt>
                <c:pt idx="12">
                  <c:v>6.2566104068286429E-3</c:v>
                </c:pt>
                <c:pt idx="13">
                  <c:v>8.4497101083942528E-3</c:v>
                </c:pt>
                <c:pt idx="14">
                  <c:v>2.8717173625543171E-2</c:v>
                </c:pt>
                <c:pt idx="15">
                  <c:v>6.3510173036698994E-2</c:v>
                </c:pt>
                <c:pt idx="16">
                  <c:v>8.825634093981077E-3</c:v>
                </c:pt>
                <c:pt idx="17">
                  <c:v>4.3810281972675247E-3</c:v>
                </c:pt>
                <c:pt idx="18">
                  <c:v>5.4180958515762179E-3</c:v>
                </c:pt>
                <c:pt idx="19">
                  <c:v>3.5361871958419907E-3</c:v>
                </c:pt>
                <c:pt idx="20">
                  <c:v>6.0267642955734836E-3</c:v>
                </c:pt>
                <c:pt idx="21">
                  <c:v>3.8511033114748661E-3</c:v>
                </c:pt>
                <c:pt idx="22">
                  <c:v>3.5456226214689766E-3</c:v>
                </c:pt>
                <c:pt idx="23">
                  <c:v>3.6508153411678964E-3</c:v>
                </c:pt>
                <c:pt idx="24">
                  <c:v>1.5147617822744291E-2</c:v>
                </c:pt>
                <c:pt idx="25">
                  <c:v>6.3113158835445049E-2</c:v>
                </c:pt>
                <c:pt idx="26">
                  <c:v>4.1581361392816901E-3</c:v>
                </c:pt>
                <c:pt idx="27">
                  <c:v>4.0971536250166149E-3</c:v>
                </c:pt>
                <c:pt idx="28">
                  <c:v>3.4511059684624078E-3</c:v>
                </c:pt>
                <c:pt idx="29">
                  <c:v>5.5634189738421064E-3</c:v>
                </c:pt>
                <c:pt idx="30">
                  <c:v>3.1174901520344203E-3</c:v>
                </c:pt>
                <c:pt idx="31">
                  <c:v>5.1986619096302169E-3</c:v>
                </c:pt>
                <c:pt idx="32">
                  <c:v>5.7763419096181542E-3</c:v>
                </c:pt>
                <c:pt idx="33">
                  <c:v>3.3667947287974553E-3</c:v>
                </c:pt>
                <c:pt idx="34">
                  <c:v>1.0669005078738719E-2</c:v>
                </c:pt>
                <c:pt idx="35">
                  <c:v>2.9756017144741179E-3</c:v>
                </c:pt>
                <c:pt idx="36">
                  <c:v>3.0759118725472716E-3</c:v>
                </c:pt>
                <c:pt idx="37">
                  <c:v>4.6435400163889647E-3</c:v>
                </c:pt>
                <c:pt idx="38">
                  <c:v>5.4309533874905263E-3</c:v>
                </c:pt>
                <c:pt idx="39">
                  <c:v>2.5430053699827069E-2</c:v>
                </c:pt>
                <c:pt idx="40">
                  <c:v>7.9689298043728429E-2</c:v>
                </c:pt>
                <c:pt idx="41">
                  <c:v>8.1535847453627231E-3</c:v>
                </c:pt>
                <c:pt idx="42">
                  <c:v>3.311568846722701E-3</c:v>
                </c:pt>
                <c:pt idx="43">
                  <c:v>1.0867503398564699E-2</c:v>
                </c:pt>
                <c:pt idx="44">
                  <c:v>3.8307014117515761E-2</c:v>
                </c:pt>
                <c:pt idx="45">
                  <c:v>4.1536387893013997E-3</c:v>
                </c:pt>
                <c:pt idx="46">
                  <c:v>4.3037693661692649E-3</c:v>
                </c:pt>
                <c:pt idx="47">
                  <c:v>0.10825114265095021</c:v>
                </c:pt>
                <c:pt idx="48">
                  <c:v>4.3366318609156986E-3</c:v>
                </c:pt>
                <c:pt idx="49">
                  <c:v>3.9565022381564839E-3</c:v>
                </c:pt>
                <c:pt idx="50">
                  <c:v>2.7085701202809553E-3</c:v>
                </c:pt>
                <c:pt idx="51">
                  <c:v>6.6371458255580548E-3</c:v>
                </c:pt>
                <c:pt idx="52">
                  <c:v>5.1052298518124532E-3</c:v>
                </c:pt>
                <c:pt idx="53">
                  <c:v>1.0551445425805821E-2</c:v>
                </c:pt>
                <c:pt idx="54">
                  <c:v>4.0530081660374974E-3</c:v>
                </c:pt>
                <c:pt idx="55">
                  <c:v>1.2306082974775983E-2</c:v>
                </c:pt>
                <c:pt idx="56">
                  <c:v>1.2622336046830695E-2</c:v>
                </c:pt>
                <c:pt idx="57">
                  <c:v>6.5914381026955706E-3</c:v>
                </c:pt>
                <c:pt idx="58">
                  <c:v>2.6534161921203288E-3</c:v>
                </c:pt>
                <c:pt idx="59">
                  <c:v>3.1501331857780751E-3</c:v>
                </c:pt>
                <c:pt idx="60">
                  <c:v>9.4958208908059605E-3</c:v>
                </c:pt>
                <c:pt idx="61">
                  <c:v>3.2008104408927781E-3</c:v>
                </c:pt>
                <c:pt idx="62">
                  <c:v>1.1086997546706926E-2</c:v>
                </c:pt>
                <c:pt idx="63">
                  <c:v>3.7850431101244257E-3</c:v>
                </c:pt>
                <c:pt idx="64">
                  <c:v>1.3172212358971423E-2</c:v>
                </c:pt>
                <c:pt idx="65">
                  <c:v>2.8673012960201858E-3</c:v>
                </c:pt>
                <c:pt idx="66">
                  <c:v>5.0721615839286359E-3</c:v>
                </c:pt>
                <c:pt idx="67">
                  <c:v>3.2619275185675578E-3</c:v>
                </c:pt>
                <c:pt idx="68">
                  <c:v>1.7032345973398571E-2</c:v>
                </c:pt>
                <c:pt idx="69">
                  <c:v>2.7557542170624167E-3</c:v>
                </c:pt>
                <c:pt idx="70">
                  <c:v>3.0720567989168156E-3</c:v>
                </c:pt>
                <c:pt idx="71">
                  <c:v>5.7523759813836147E-3</c:v>
                </c:pt>
                <c:pt idx="72">
                  <c:v>3.0428616268120576E-3</c:v>
                </c:pt>
                <c:pt idx="73">
                  <c:v>2.1026918479944948E-3</c:v>
                </c:pt>
                <c:pt idx="74">
                  <c:v>2.7690774864725927E-3</c:v>
                </c:pt>
                <c:pt idx="75">
                  <c:v>4.0317597627286209E-3</c:v>
                </c:pt>
                <c:pt idx="76">
                  <c:v>1.011348268360087E-2</c:v>
                </c:pt>
                <c:pt idx="77">
                  <c:v>1.0436528865268368E-2</c:v>
                </c:pt>
                <c:pt idx="78">
                  <c:v>2.7682576721248606E-3</c:v>
                </c:pt>
                <c:pt idx="79">
                  <c:v>2.1885278918832756E-3</c:v>
                </c:pt>
                <c:pt idx="80">
                  <c:v>3.4032917638311531E-2</c:v>
                </c:pt>
                <c:pt idx="81">
                  <c:v>1.592351646960128E-2</c:v>
                </c:pt>
                <c:pt idx="82">
                  <c:v>2.3491348994232664E-2</c:v>
                </c:pt>
                <c:pt idx="83">
                  <c:v>2.4016739232334168E-3</c:v>
                </c:pt>
                <c:pt idx="84">
                  <c:v>2.1291007252180398E-3</c:v>
                </c:pt>
                <c:pt idx="85">
                  <c:v>3.2572737872501967E-3</c:v>
                </c:pt>
                <c:pt idx="86">
                  <c:v>5.5005257855530306E-3</c:v>
                </c:pt>
                <c:pt idx="87">
                  <c:v>7.8202834584935772E-3</c:v>
                </c:pt>
                <c:pt idx="88">
                  <c:v>2.1486931256659019E-3</c:v>
                </c:pt>
                <c:pt idx="89">
                  <c:v>2.2333891680625349E-3</c:v>
                </c:pt>
                <c:pt idx="90">
                  <c:v>2.4359408109118751E-3</c:v>
                </c:pt>
                <c:pt idx="91">
                  <c:v>1.6572027392586454E-3</c:v>
                </c:pt>
                <c:pt idx="92">
                  <c:v>1.5758651286601596E-3</c:v>
                </c:pt>
                <c:pt idx="93">
                  <c:v>2.2667798288422093E-3</c:v>
                </c:pt>
                <c:pt idx="94">
                  <c:v>5.5706165282028861E-2</c:v>
                </c:pt>
                <c:pt idx="95">
                  <c:v>2.4623771231227277E-3</c:v>
                </c:pt>
                <c:pt idx="96">
                  <c:v>1.7636832660385824E-2</c:v>
                </c:pt>
                <c:pt idx="97">
                  <c:v>6.4766839378238338E-3</c:v>
                </c:pt>
                <c:pt idx="98">
                  <c:v>9.5802484827301332E-3</c:v>
                </c:pt>
                <c:pt idx="99">
                  <c:v>9.2287307798970819E-3</c:v>
                </c:pt>
                <c:pt idx="100">
                  <c:v>1.6622321237901201E-3</c:v>
                </c:pt>
                <c:pt idx="101">
                  <c:v>1.2679964770499277E-3</c:v>
                </c:pt>
                <c:pt idx="102">
                  <c:v>3.2046588643454949E-3</c:v>
                </c:pt>
                <c:pt idx="103">
                  <c:v>1.40324773607655E-3</c:v>
                </c:pt>
                <c:pt idx="104">
                  <c:v>2.2861730899256253E-2</c:v>
                </c:pt>
                <c:pt idx="105">
                  <c:v>1.6918035252172713E-3</c:v>
                </c:pt>
                <c:pt idx="106">
                  <c:v>1.0517322049758936E-2</c:v>
                </c:pt>
                <c:pt idx="107">
                  <c:v>2.1994574101175039E-3</c:v>
                </c:pt>
                <c:pt idx="108">
                  <c:v>1.3889264193260734E-3</c:v>
                </c:pt>
                <c:pt idx="109">
                  <c:v>7.600121601945631E-3</c:v>
                </c:pt>
                <c:pt idx="110">
                  <c:v>1.268716241173857E-3</c:v>
                </c:pt>
                <c:pt idx="111">
                  <c:v>1.2636715002329981E-3</c:v>
                </c:pt>
                <c:pt idx="112">
                  <c:v>2.014855668727483E-3</c:v>
                </c:pt>
                <c:pt idx="113">
                  <c:v>9.1277744844858602E-4</c:v>
                </c:pt>
                <c:pt idx="114">
                  <c:v>1.8687212668142345E-2</c:v>
                </c:pt>
                <c:pt idx="115">
                  <c:v>1.8982132901478749E-3</c:v>
                </c:pt>
                <c:pt idx="116">
                  <c:v>8.9052952094934197E-4</c:v>
                </c:pt>
                <c:pt idx="117">
                  <c:v>2.826320879360366E-3</c:v>
                </c:pt>
                <c:pt idx="118">
                  <c:v>1.1156186612576065E-3</c:v>
                </c:pt>
                <c:pt idx="119">
                  <c:v>8.8022790888170322E-4</c:v>
                </c:pt>
                <c:pt idx="120">
                  <c:v>1.8382090319876945E-3</c:v>
                </c:pt>
                <c:pt idx="121">
                  <c:v>7.4222825979957871E-3</c:v>
                </c:pt>
                <c:pt idx="122">
                  <c:v>1.8425729749269497E-3</c:v>
                </c:pt>
                <c:pt idx="123">
                  <c:v>8.0371168669857163E-4</c:v>
                </c:pt>
                <c:pt idx="124">
                  <c:v>2.8821299683708945E-3</c:v>
                </c:pt>
                <c:pt idx="125">
                  <c:v>8.0965664826031301E-4</c:v>
                </c:pt>
                <c:pt idx="126">
                  <c:v>8.80238003818718E-4</c:v>
                </c:pt>
                <c:pt idx="127">
                  <c:v>8.9764429025449434E-4</c:v>
                </c:pt>
                <c:pt idx="128">
                  <c:v>7.2889860753698943E-4</c:v>
                </c:pt>
                <c:pt idx="129">
                  <c:v>9.9485420240137223E-4</c:v>
                </c:pt>
                <c:pt idx="130">
                  <c:v>1.0340418313957282E-3</c:v>
                </c:pt>
                <c:pt idx="131">
                  <c:v>1.4029055733207443E-3</c:v>
                </c:pt>
                <c:pt idx="132">
                  <c:v>1.2276812319721568E-3</c:v>
                </c:pt>
                <c:pt idx="133">
                  <c:v>1.3262186302564765E-3</c:v>
                </c:pt>
                <c:pt idx="134">
                  <c:v>1.3832962243592781E-3</c:v>
                </c:pt>
                <c:pt idx="135">
                  <c:v>1.3151115811166245E-3</c:v>
                </c:pt>
                <c:pt idx="136">
                  <c:v>1.8083871090552605E-3</c:v>
                </c:pt>
                <c:pt idx="137">
                  <c:v>5.8952701962314107E-4</c:v>
                </c:pt>
                <c:pt idx="138">
                  <c:v>7.3371064356504961E-4</c:v>
                </c:pt>
                <c:pt idx="139">
                  <c:v>5.990134708914012E-4</c:v>
                </c:pt>
                <c:pt idx="140">
                  <c:v>4.5873346287504706E-4</c:v>
                </c:pt>
                <c:pt idx="141">
                  <c:v>7.1981098934404211E-4</c:v>
                </c:pt>
                <c:pt idx="142">
                  <c:v>6.1798299135137512E-4</c:v>
                </c:pt>
                <c:pt idx="143">
                  <c:v>2.1728440241071327E-3</c:v>
                </c:pt>
                <c:pt idx="144">
                  <c:v>7.3128442639386348E-4</c:v>
                </c:pt>
                <c:pt idx="145">
                  <c:v>2.1195852212872357E-3</c:v>
                </c:pt>
                <c:pt idx="146">
                  <c:v>1.0211701333265254E-3</c:v>
                </c:pt>
                <c:pt idx="147">
                  <c:v>3.3557613568250698E-4</c:v>
                </c:pt>
                <c:pt idx="148">
                  <c:v>3.9239564305527366E-4</c:v>
                </c:pt>
                <c:pt idx="149">
                  <c:v>1.0019784829366461E-3</c:v>
                </c:pt>
                <c:pt idx="150">
                  <c:v>2.2456063766826309E-4</c:v>
                </c:pt>
                <c:pt idx="151">
                  <c:v>2.0668041724136477E-4</c:v>
                </c:pt>
                <c:pt idx="152">
                  <c:v>1.1079079758069075E-3</c:v>
                </c:pt>
                <c:pt idx="153">
                  <c:v>8.0050669434719116E-4</c:v>
                </c:pt>
                <c:pt idx="154">
                  <c:v>2.335271198731579E-4</c:v>
                </c:pt>
                <c:pt idx="155">
                  <c:v>2.1248528096751631E-4</c:v>
                </c:pt>
                <c:pt idx="156">
                  <c:v>2.9088264703208797E-4</c:v>
                </c:pt>
                <c:pt idx="157">
                  <c:v>1.9887634863023914E-4</c:v>
                </c:pt>
                <c:pt idx="158">
                  <c:v>3.7191155522184875E-4</c:v>
                </c:pt>
                <c:pt idx="159">
                  <c:v>8.5080354946042954E-5</c:v>
                </c:pt>
                <c:pt idx="160">
                  <c:v>9.7527544941747058E-5</c:v>
                </c:pt>
                <c:pt idx="161">
                  <c:v>1.5381417584701726E-4</c:v>
                </c:pt>
                <c:pt idx="162">
                  <c:v>1.1713324743561855E-4</c:v>
                </c:pt>
                <c:pt idx="163">
                  <c:v>-7.9248226299566635E-5</c:v>
                </c:pt>
                <c:pt idx="164">
                  <c:v>-6.456361452939582E-5</c:v>
                </c:pt>
                <c:pt idx="165">
                  <c:v>-2.6681341404439108E-4</c:v>
                </c:pt>
                <c:pt idx="166">
                  <c:v>-2.5410691720235154E-4</c:v>
                </c:pt>
                <c:pt idx="167">
                  <c:v>-9.5914811987394058E-4</c:v>
                </c:pt>
                <c:pt idx="168">
                  <c:v>-3.4250669665215861E-4</c:v>
                </c:pt>
                <c:pt idx="169">
                  <c:v>-3.2435585380545735E-4</c:v>
                </c:pt>
                <c:pt idx="170">
                  <c:v>-2.8860773750305035E-4</c:v>
                </c:pt>
                <c:pt idx="171">
                  <c:v>-2.9514486693885583E-4</c:v>
                </c:pt>
                <c:pt idx="172">
                  <c:v>-2.3994481269308059E-3</c:v>
                </c:pt>
                <c:pt idx="173">
                  <c:v>-4.9009939454794306E-4</c:v>
                </c:pt>
                <c:pt idx="174">
                  <c:v>-4.6464109274628077E-4</c:v>
                </c:pt>
                <c:pt idx="175">
                  <c:v>-2.4750024750024749E-3</c:v>
                </c:pt>
                <c:pt idx="176">
                  <c:v>-3.9477485703195471E-4</c:v>
                </c:pt>
                <c:pt idx="177">
                  <c:v>-1.5755714445670778E-3</c:v>
                </c:pt>
                <c:pt idx="178">
                  <c:v>-7.4972485467156139E-4</c:v>
                </c:pt>
                <c:pt idx="179">
                  <c:v>-5.2211602419375983E-4</c:v>
                </c:pt>
                <c:pt idx="180">
                  <c:v>-7.3097734889686784E-4</c:v>
                </c:pt>
                <c:pt idx="181">
                  <c:v>-4.0819787301048958E-3</c:v>
                </c:pt>
              </c:numCache>
            </c:numRef>
          </c:yVal>
          <c:smooth val="0"/>
        </c:ser>
        <c:dLbls>
          <c:showLegendKey val="0"/>
          <c:showVal val="0"/>
          <c:showCatName val="0"/>
          <c:showSerName val="0"/>
          <c:showPercent val="0"/>
          <c:showBubbleSize val="0"/>
        </c:dLbls>
        <c:axId val="410439680"/>
        <c:axId val="410441600"/>
      </c:scatterChart>
      <c:valAx>
        <c:axId val="410439680"/>
        <c:scaling>
          <c:orientation val="minMax"/>
        </c:scaling>
        <c:delete val="0"/>
        <c:axPos val="b"/>
        <c:majorGridlines/>
        <c:minorGridlines/>
        <c:title>
          <c:tx>
            <c:rich>
              <a:bodyPr/>
              <a:lstStyle/>
              <a:p>
                <a:pPr>
                  <a:defRPr/>
                </a:pPr>
                <a:r>
                  <a:rPr lang="en-IN"/>
                  <a:t>Ad</a:t>
                </a:r>
                <a:r>
                  <a:rPr lang="en-IN" baseline="0"/>
                  <a:t> spend($)</a:t>
                </a:r>
                <a:endParaRPr lang="en-IN"/>
              </a:p>
            </c:rich>
          </c:tx>
          <c:layout/>
          <c:overlay val="0"/>
        </c:title>
        <c:numFmt formatCode="_-[$$-409]* #,##0.00_ ;_-[$$-409]* \-#,##0.00\ ;_-[$$-409]* &quot;-&quot;??_ ;_-@_ " sourceLinked="1"/>
        <c:majorTickMark val="out"/>
        <c:minorTickMark val="none"/>
        <c:tickLblPos val="nextTo"/>
        <c:crossAx val="410441600"/>
        <c:crosses val="autoZero"/>
        <c:crossBetween val="midCat"/>
      </c:valAx>
      <c:valAx>
        <c:axId val="410441600"/>
        <c:scaling>
          <c:orientation val="minMax"/>
        </c:scaling>
        <c:delete val="0"/>
        <c:axPos val="l"/>
        <c:majorGridlines/>
        <c:minorGridlines/>
        <c:title>
          <c:tx>
            <c:rich>
              <a:bodyPr/>
              <a:lstStyle/>
              <a:p>
                <a:pPr>
                  <a:defRPr/>
                </a:pPr>
                <a:r>
                  <a:rPr lang="en-IN"/>
                  <a:t>Grwoth_Rate(%)</a:t>
                </a:r>
              </a:p>
              <a:p>
                <a:pPr>
                  <a:defRPr/>
                </a:pPr>
                <a:endParaRPr lang="en-IN"/>
              </a:p>
            </c:rich>
          </c:tx>
          <c:layout/>
          <c:overlay val="0"/>
        </c:title>
        <c:numFmt formatCode="0.0%" sourceLinked="1"/>
        <c:majorTickMark val="out"/>
        <c:minorTickMark val="none"/>
        <c:tickLblPos val="nextTo"/>
        <c:crossAx val="410439680"/>
        <c:crosses val="autoZero"/>
        <c:crossBetween val="midCat"/>
      </c:valAx>
    </c:plotArea>
    <c:legend>
      <c:legendPos val="r"/>
      <c:layout/>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7"/>
    </mc:Choice>
    <mc:Fallback>
      <c:style val="37"/>
    </mc:Fallback>
  </mc:AlternateContent>
  <c:pivotSource>
    <c:name>[Excel_Project.xlsx]Engagement Summary+TASK_3!PivotTable6</c:name>
    <c:fmtId val="0"/>
  </c:pivotSource>
  <c:chart>
    <c:autoTitleDeleted val="1"/>
    <c:pivotFmts>
      <c:pivotFmt>
        <c:idx val="0"/>
        <c:marker>
          <c:symbol val="none"/>
        </c:marker>
      </c:pivotFmt>
      <c:pivotFmt>
        <c:idx val="1"/>
        <c:marker>
          <c:symbol val="none"/>
        </c:marker>
      </c:pivotFmt>
      <c:pivotFmt>
        <c:idx val="2"/>
      </c:pivotFmt>
      <c:pivotFmt>
        <c:idx val="3"/>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'Engagement Summary+TASK_3'!$N$41</c:f>
              <c:strCache>
                <c:ptCount val="1"/>
                <c:pt idx="0">
                  <c:v>Average of Engagement_Rate</c:v>
                </c:pt>
              </c:strCache>
            </c:strRef>
          </c:tx>
          <c:invertIfNegative val="0"/>
          <c:cat>
            <c:strRef>
              <c:f>'Engagement Summary+TASK_3'!$M$42:$M$45</c:f>
              <c:strCache>
                <c:ptCount val="4"/>
                <c:pt idx="0">
                  <c:v>Facebook</c:v>
                </c:pt>
                <c:pt idx="1">
                  <c:v>Instagram</c:v>
                </c:pt>
                <c:pt idx="2">
                  <c:v>Twitter</c:v>
                </c:pt>
                <c:pt idx="3">
                  <c:v>YouTube</c:v>
                </c:pt>
              </c:strCache>
            </c:strRef>
          </c:cat>
          <c:val>
            <c:numRef>
              <c:f>'Engagement Summary+TASK_3'!$N$42:$N$45</c:f>
              <c:numCache>
                <c:formatCode>General</c:formatCode>
                <c:ptCount val="4"/>
                <c:pt idx="0">
                  <c:v>5.6486000000000001</c:v>
                </c:pt>
                <c:pt idx="1">
                  <c:v>5.7156000000000002</c:v>
                </c:pt>
                <c:pt idx="2">
                  <c:v>5.6558000000000002</c:v>
                </c:pt>
                <c:pt idx="3">
                  <c:v>5.5587999999999997</c:v>
                </c:pt>
              </c:numCache>
            </c:numRef>
          </c:val>
        </c:ser>
        <c:ser>
          <c:idx val="1"/>
          <c:order val="1"/>
          <c:tx>
            <c:strRef>
              <c:f>'Engagement Summary+TASK_3'!$O$41</c:f>
              <c:strCache>
                <c:ptCount val="1"/>
                <c:pt idx="0">
                  <c:v>Sum of Ad_Spend</c:v>
                </c:pt>
              </c:strCache>
            </c:strRef>
          </c:tx>
          <c:invertIfNegative val="0"/>
          <c:cat>
            <c:strRef>
              <c:f>'Engagement Summary+TASK_3'!$M$42:$M$45</c:f>
              <c:strCache>
                <c:ptCount val="4"/>
                <c:pt idx="0">
                  <c:v>Facebook</c:v>
                </c:pt>
                <c:pt idx="1">
                  <c:v>Instagram</c:v>
                </c:pt>
                <c:pt idx="2">
                  <c:v>Twitter</c:v>
                </c:pt>
                <c:pt idx="3">
                  <c:v>YouTube</c:v>
                </c:pt>
              </c:strCache>
            </c:strRef>
          </c:cat>
          <c:val>
            <c:numRef>
              <c:f>'Engagement Summary+TASK_3'!$O$42:$O$45</c:f>
              <c:numCache>
                <c:formatCode>General</c:formatCode>
                <c:ptCount val="4"/>
                <c:pt idx="0">
                  <c:v>1379539</c:v>
                </c:pt>
                <c:pt idx="1">
                  <c:v>1164373</c:v>
                </c:pt>
                <c:pt idx="2">
                  <c:v>1060357</c:v>
                </c:pt>
                <c:pt idx="3">
                  <c:v>1228647</c:v>
                </c:pt>
              </c:numCache>
            </c:numRef>
          </c:val>
        </c:ser>
        <c:dLbls>
          <c:showLegendKey val="0"/>
          <c:showVal val="0"/>
          <c:showCatName val="0"/>
          <c:showSerName val="0"/>
          <c:showPercent val="0"/>
          <c:showBubbleSize val="0"/>
        </c:dLbls>
        <c:gapWidth val="150"/>
        <c:shape val="cylinder"/>
        <c:axId val="400165504"/>
        <c:axId val="400175488"/>
        <c:axId val="399624384"/>
      </c:bar3DChart>
      <c:catAx>
        <c:axId val="400165504"/>
        <c:scaling>
          <c:orientation val="minMax"/>
        </c:scaling>
        <c:delete val="0"/>
        <c:axPos val="b"/>
        <c:majorTickMark val="out"/>
        <c:minorTickMark val="none"/>
        <c:tickLblPos val="nextTo"/>
        <c:crossAx val="400175488"/>
        <c:crosses val="autoZero"/>
        <c:auto val="1"/>
        <c:lblAlgn val="ctr"/>
        <c:lblOffset val="100"/>
        <c:noMultiLvlLbl val="0"/>
      </c:catAx>
      <c:valAx>
        <c:axId val="400175488"/>
        <c:scaling>
          <c:orientation val="minMax"/>
        </c:scaling>
        <c:delete val="0"/>
        <c:axPos val="l"/>
        <c:majorGridlines/>
        <c:numFmt formatCode="General" sourceLinked="1"/>
        <c:majorTickMark val="out"/>
        <c:minorTickMark val="none"/>
        <c:tickLblPos val="nextTo"/>
        <c:crossAx val="400165504"/>
        <c:crosses val="autoZero"/>
        <c:crossBetween val="between"/>
      </c:valAx>
      <c:serAx>
        <c:axId val="399624384"/>
        <c:scaling>
          <c:orientation val="minMax"/>
        </c:scaling>
        <c:delete val="0"/>
        <c:axPos val="b"/>
        <c:majorTickMark val="out"/>
        <c:minorTickMark val="none"/>
        <c:tickLblPos val="nextTo"/>
        <c:crossAx val="400175488"/>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[Excel_Project.xlsx]Engagement Summary+TASK_3!PivotTable5</c:name>
    <c:fmtId val="0"/>
  </c:pivotSource>
  <c:chart>
    <c:title>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'Engagement Summary+TASK_3'!$N$28</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'Engagement Summary+TASK_3'!$M$29:$M$32</c:f>
              <c:strCache>
                <c:ptCount val="4"/>
                <c:pt idx="0">
                  <c:v>Facebook</c:v>
                </c:pt>
                <c:pt idx="1">
                  <c:v>Instagram</c:v>
                </c:pt>
                <c:pt idx="2">
                  <c:v>Twitter</c:v>
                </c:pt>
                <c:pt idx="3">
                  <c:v>YouTube</c:v>
                </c:pt>
              </c:strCache>
            </c:strRef>
          </c:cat>
          <c:val>
            <c:numRef>
              <c:f>'Engagement Summary+TASK_3'!$N$29:$N$32</c:f>
              <c:numCache>
                <c:formatCode>0.000</c:formatCode>
                <c:ptCount val="4"/>
                <c:pt idx="0">
                  <c:v>5.4649906832972654E-3</c:v>
                </c:pt>
                <c:pt idx="1">
                  <c:v>5.7625321264951823E-3</c:v>
                </c:pt>
                <c:pt idx="2">
                  <c:v>9.2800256766213396E-3</c:v>
                </c:pt>
                <c:pt idx="3">
                  <c:v>9.021066631336009E-3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[Excel_Project.xlsx]Engagement Summary+TASK_3!PivotTable4</c:name>
    <c:fmtId val="0"/>
  </c:pivotSource>
  <c:chart>
    <c:autoTitleDeleted val="1"/>
    <c:pivotFmts>
      <c:pivotFmt>
        <c:idx val="0"/>
        <c:marker>
          <c:symbol val="none"/>
        </c:marker>
        <c:dLbl>
          <c:idx val="0"/>
          <c:spPr/>
          <c:txPr>
            <a:bodyPr/>
            <a:lstStyle/>
            <a:p>
              <a:pPr>
                <a:defRPr/>
              </a:pPr>
              <a:endParaRPr lang="en-US"/>
            </a:p>
          </c:txPr>
          <c:showLegendKey val="0"/>
          <c:showVal val="1"/>
          <c:showCatName val="1"/>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'Engagement Summary+TASK_3'!$N$12</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'Engagement Summary+TASK_3'!$M$13:$M$16</c:f>
              <c:strCache>
                <c:ptCount val="4"/>
                <c:pt idx="0">
                  <c:v>Instagram</c:v>
                </c:pt>
                <c:pt idx="1">
                  <c:v>Twitter</c:v>
                </c:pt>
                <c:pt idx="2">
                  <c:v>Facebook</c:v>
                </c:pt>
                <c:pt idx="3">
                  <c:v>YouTube</c:v>
                </c:pt>
              </c:strCache>
            </c:strRef>
          </c:cat>
          <c:val>
            <c:numRef>
              <c:f>'Engagement Summary+TASK_3'!$N$13:$N$16</c:f>
              <c:numCache>
                <c:formatCode>0.00</c:formatCode>
                <c:ptCount val="4"/>
                <c:pt idx="0">
                  <c:v>5.7156000000000002</c:v>
                </c:pt>
                <c:pt idx="1">
                  <c:v>5.6558000000000002</c:v>
                </c:pt>
                <c:pt idx="2">
                  <c:v>5.6486000000000001</c:v>
                </c:pt>
                <c:pt idx="3">
                  <c:v>5.5587999999999997</c:v>
                </c:pt>
              </c:numCache>
            </c:numRef>
          </c:val>
        </c:ser>
        <c:dLbls>
          <c:showLegendKey val="0"/>
          <c:showVal val="1"/>
          <c:showCatName val="1"/>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600075</xdr:colOff>
      <xdr:row>12</xdr:row>
      <xdr:rowOff>149225</xdr:rowOff>
    </xdr:from>
    <xdr:to>
      <xdr:col>7</xdr:col>
      <xdr:colOff>222250</xdr:colOff>
      <xdr:row>27</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431800</xdr:colOff>
      <xdr:row>12</xdr:row>
      <xdr:rowOff>114300</xdr:rowOff>
    </xdr:from>
    <xdr:to>
      <xdr:col>12</xdr:col>
      <xdr:colOff>596900</xdr:colOff>
      <xdr:row>26</xdr:row>
      <xdr:rowOff>60325</xdr:rowOff>
    </xdr:to>
    <mc:AlternateContent xmlns:mc="http://schemas.openxmlformats.org/markup-compatibility/2006" xmlns:a14="http://schemas.microsoft.com/office/drawing/2010/main">
      <mc:Choice Requires="a14">
        <xdr:graphicFrame macro="">
          <xdr:nvGraphicFramePr>
            <xdr:cNvPr id="3" name="Platform 2"/>
            <xdr:cNvGraphicFramePr/>
          </xdr:nvGraphicFramePr>
          <xdr:xfrm>
            <a:off x="0" y="0"/>
            <a:ext cx="0" cy="0"/>
          </xdr:xfrm>
          <a:graphic>
            <a:graphicData uri="http://schemas.microsoft.com/office/drawing/2010/slicer">
              <sle:slicer xmlns:sle="http://schemas.microsoft.com/office/drawing/2010/slicer" name="Platform 2"/>
            </a:graphicData>
          </a:graphic>
        </xdr:graphicFrame>
      </mc:Choice>
      <mc:Fallback xmlns="">
        <xdr:sp macro="" textlink="">
          <xdr:nvSpPr>
            <xdr:cNvPr id="0" name=""/>
            <xdr:cNvSpPr>
              <a:spLocks noTextEdit="1"/>
            </xdr:cNvSpPr>
          </xdr:nvSpPr>
          <xdr:spPr>
            <a:xfrm>
              <a:off x="9836150" y="2324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12</xdr:row>
      <xdr:rowOff>127000</xdr:rowOff>
    </xdr:from>
    <xdr:to>
      <xdr:col>10</xdr:col>
      <xdr:colOff>152400</xdr:colOff>
      <xdr:row>26</xdr:row>
      <xdr:rowOff>73025</xdr:rowOff>
    </xdr:to>
    <mc:AlternateContent xmlns:mc="http://schemas.openxmlformats.org/markup-compatibility/2006" xmlns:a14="http://schemas.microsoft.com/office/drawing/2010/main">
      <mc:Choice Requires="a14">
        <xdr:graphicFrame macro="">
          <xdr:nvGraphicFramePr>
            <xdr:cNvPr id="4" name="Content Type 1"/>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mlns="">
        <xdr:sp macro="" textlink="">
          <xdr:nvSpPr>
            <xdr:cNvPr id="0" name=""/>
            <xdr:cNvSpPr>
              <a:spLocks noTextEdit="1"/>
            </xdr:cNvSpPr>
          </xdr:nvSpPr>
          <xdr:spPr>
            <a:xfrm>
              <a:off x="7727950" y="233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539750</xdr:colOff>
      <xdr:row>3</xdr:row>
      <xdr:rowOff>133350</xdr:rowOff>
    </xdr:from>
    <xdr:to>
      <xdr:col>13</xdr:col>
      <xdr:colOff>393700</xdr:colOff>
      <xdr:row>6</xdr:row>
      <xdr:rowOff>0</xdr:rowOff>
    </xdr:to>
    <xdr:sp macro="" textlink="">
      <xdr:nvSpPr>
        <xdr:cNvPr id="2" name="TextBox 1"/>
        <xdr:cNvSpPr txBox="1"/>
      </xdr:nvSpPr>
      <xdr:spPr>
        <a:xfrm>
          <a:off x="2978150" y="685800"/>
          <a:ext cx="534035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https://drive.google.com/file/d/1f8Jl1RwGv8hZjTtPATJwKXKo5s_R8brK/view?usp=sharing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3</xdr:row>
      <xdr:rowOff>12700</xdr:rowOff>
    </xdr:from>
    <xdr:to>
      <xdr:col>36</xdr:col>
      <xdr:colOff>25399</xdr:colOff>
      <xdr:row>19</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27</xdr:row>
      <xdr:rowOff>6350</xdr:rowOff>
    </xdr:from>
    <xdr:to>
      <xdr:col>16</xdr:col>
      <xdr:colOff>12700</xdr:colOff>
      <xdr:row>43</xdr:row>
      <xdr:rowOff>127000</xdr:rowOff>
    </xdr:to>
    <xdr:sp macro="" textlink="">
      <xdr:nvSpPr>
        <xdr:cNvPr id="2" name="TextBox 1"/>
        <xdr:cNvSpPr txBox="1"/>
      </xdr:nvSpPr>
      <xdr:spPr>
        <a:xfrm>
          <a:off x="9017000" y="4991100"/>
          <a:ext cx="6184900" cy="3067050"/>
        </a:xfrm>
        <a:prstGeom prst="rect">
          <a:avLst/>
        </a:prstGeom>
        <a:ln>
          <a:solidFill>
            <a:schemeClr val="tx2">
              <a:lumMod val="60000"/>
              <a:lumOff val="4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lstStyle/>
        <a:p>
          <a:r>
            <a:rPr lang="en-IN" b="1">
              <a:latin typeface="+mn-lt"/>
            </a:rPr>
            <a:t>Videos</a:t>
          </a:r>
          <a:r>
            <a:rPr lang="en-IN">
              <a:latin typeface="+mn-lt"/>
            </a:rPr>
            <a:t> dominate on </a:t>
          </a:r>
          <a:r>
            <a:rPr lang="en-IN" b="1">
              <a:latin typeface="+mn-lt"/>
            </a:rPr>
            <a:t>Facebook</a:t>
          </a:r>
          <a:r>
            <a:rPr lang="en-IN">
              <a:latin typeface="+mn-lt"/>
            </a:rPr>
            <a:t> and </a:t>
          </a:r>
          <a:r>
            <a:rPr lang="en-IN" b="1">
              <a:latin typeface="+mn-lt"/>
            </a:rPr>
            <a:t>Instagram</a:t>
          </a:r>
          <a:r>
            <a:rPr lang="en-IN">
              <a:latin typeface="+mn-lt"/>
            </a:rPr>
            <a:t>, suggesting audiences here respond better to dynamic, visual storytelling.</a:t>
          </a:r>
        </a:p>
        <a:p>
          <a:r>
            <a:rPr lang="en-IN" b="1">
              <a:latin typeface="+mn-lt"/>
            </a:rPr>
            <a:t>Twitter</a:t>
          </a:r>
          <a:r>
            <a:rPr lang="en-IN">
              <a:latin typeface="+mn-lt"/>
            </a:rPr>
            <a:t> shows nearly equal performance for </a:t>
          </a:r>
          <a:r>
            <a:rPr lang="en-IN" b="1">
              <a:latin typeface="+mn-lt"/>
            </a:rPr>
            <a:t>Carousels</a:t>
          </a:r>
          <a:r>
            <a:rPr lang="en-IN">
              <a:latin typeface="+mn-lt"/>
            </a:rPr>
            <a:t> and </a:t>
          </a:r>
          <a:r>
            <a:rPr lang="en-IN" b="1">
              <a:latin typeface="+mn-lt"/>
            </a:rPr>
            <a:t>Images</a:t>
          </a:r>
          <a:r>
            <a:rPr lang="en-IN">
              <a:latin typeface="+mn-lt"/>
            </a:rPr>
            <a:t>, meaning static but varied content performs best.</a:t>
          </a:r>
        </a:p>
        <a:p>
          <a:r>
            <a:rPr lang="en-IN">
              <a:latin typeface="+mn-lt"/>
            </a:rPr>
            <a:t>Surprisingly, </a:t>
          </a:r>
          <a:r>
            <a:rPr lang="en-IN" b="1">
              <a:latin typeface="+mn-lt"/>
            </a:rPr>
            <a:t>YouTube</a:t>
          </a:r>
          <a:r>
            <a:rPr lang="en-IN">
              <a:latin typeface="+mn-lt"/>
            </a:rPr>
            <a:t> shows higher engagement for </a:t>
          </a:r>
          <a:r>
            <a:rPr lang="en-IN" b="1">
              <a:latin typeface="+mn-lt"/>
            </a:rPr>
            <a:t>Carousels</a:t>
          </a:r>
          <a:r>
            <a:rPr lang="en-IN">
              <a:latin typeface="+mn-lt"/>
            </a:rPr>
            <a:t> over videos, possibly due to the appeal of concise, snapshot-style information rather than long-form video.</a:t>
          </a:r>
        </a:p>
        <a:p>
          <a:r>
            <a:rPr lang="en-IN" b="1">
              <a:latin typeface="+mn-lt"/>
            </a:rPr>
            <a:t>Step-by-step reasoning:</a:t>
          </a:r>
          <a:endParaRPr lang="en-IN">
            <a:latin typeface="+mn-lt"/>
          </a:endParaRPr>
        </a:p>
        <a:p>
          <a:r>
            <a:rPr lang="en-IN">
              <a:latin typeface="+mn-lt"/>
            </a:rPr>
            <a:t>For </a:t>
          </a:r>
          <a:r>
            <a:rPr lang="en-IN" b="1">
              <a:latin typeface="+mn-lt"/>
            </a:rPr>
            <a:t>Facebook</a:t>
          </a:r>
          <a:r>
            <a:rPr lang="en-IN">
              <a:latin typeface="+mn-lt"/>
            </a:rPr>
            <a:t> → Videos (12.38%) perform better than Carousels (11.82%) and Images (11.75%).</a:t>
          </a:r>
        </a:p>
        <a:p>
          <a:r>
            <a:rPr lang="en-IN">
              <a:latin typeface="+mn-lt"/>
            </a:rPr>
            <a:t>For </a:t>
          </a:r>
          <a:r>
            <a:rPr lang="en-IN" b="1">
              <a:latin typeface="+mn-lt"/>
            </a:rPr>
            <a:t>Instagram</a:t>
          </a:r>
          <a:r>
            <a:rPr lang="en-IN">
              <a:latin typeface="+mn-lt"/>
            </a:rPr>
            <a:t> → Videos (20.04%) are much higher than Carousels (14.36%) and Images (13.48%).</a:t>
          </a:r>
        </a:p>
        <a:p>
          <a:r>
            <a:rPr lang="en-IN">
              <a:latin typeface="+mn-lt"/>
            </a:rPr>
            <a:t>For </a:t>
          </a:r>
          <a:r>
            <a:rPr lang="en-IN" b="1">
              <a:latin typeface="+mn-lt"/>
            </a:rPr>
            <a:t>Twitter</a:t>
          </a:r>
          <a:r>
            <a:rPr lang="en-IN">
              <a:latin typeface="+mn-lt"/>
            </a:rPr>
            <a:t> → Carousels (14.54%) and Images (14.53%) are almost tied, but slightly higher than Videos (11.23%).</a:t>
          </a:r>
        </a:p>
        <a:p>
          <a:r>
            <a:rPr lang="en-IN">
              <a:latin typeface="+mn-lt"/>
            </a:rPr>
            <a:t>For </a:t>
          </a:r>
          <a:r>
            <a:rPr lang="en-IN" b="1">
              <a:latin typeface="+mn-lt"/>
            </a:rPr>
            <a:t>YouTube</a:t>
          </a:r>
          <a:r>
            <a:rPr lang="en-IN">
              <a:latin typeface="+mn-lt"/>
            </a:rPr>
            <a:t> → Carousels (19.05%) lead, followed by Images (15.04%), then Videos (12.19%).</a:t>
          </a:r>
        </a:p>
        <a:p>
          <a:r>
            <a:rPr lang="en-IN" sz="1200" b="1" u="sng">
              <a:solidFill>
                <a:schemeClr val="accent2">
                  <a:lumMod val="50000"/>
                </a:schemeClr>
              </a:solidFill>
              <a:latin typeface="+mn-lt"/>
            </a:rPr>
            <a:t>Recommendation output example:</a:t>
          </a:r>
        </a:p>
        <a:p>
          <a:r>
            <a:rPr lang="en-IN" sz="1200" b="1" u="sng">
              <a:solidFill>
                <a:schemeClr val="accent2">
                  <a:lumMod val="50000"/>
                </a:schemeClr>
              </a:solidFill>
              <a:latin typeface="+mn-lt"/>
            </a:rPr>
            <a:t>Facebook: Prioritize Videos for higher engagement.</a:t>
          </a:r>
        </a:p>
        <a:p>
          <a:r>
            <a:rPr lang="en-IN" sz="1200" b="1" u="sng">
              <a:solidFill>
                <a:schemeClr val="accent2">
                  <a:lumMod val="50000"/>
                </a:schemeClr>
              </a:solidFill>
              <a:latin typeface="+mn-lt"/>
            </a:rPr>
            <a:t>Instagram: Strongly focus on Videos.</a:t>
          </a:r>
        </a:p>
        <a:p>
          <a:r>
            <a:rPr lang="en-IN" sz="1200" b="1" u="sng">
              <a:solidFill>
                <a:schemeClr val="accent2">
                  <a:lumMod val="50000"/>
                </a:schemeClr>
              </a:solidFill>
              <a:latin typeface="+mn-lt"/>
            </a:rPr>
            <a:t>Twitter: Use Carousels (or Images, as they are very close).</a:t>
          </a:r>
        </a:p>
        <a:p>
          <a:r>
            <a:rPr lang="en-IN" sz="1200" b="1" u="sng">
              <a:solidFill>
                <a:schemeClr val="accent2">
                  <a:lumMod val="50000"/>
                </a:schemeClr>
              </a:solidFill>
              <a:latin typeface="+mn-lt"/>
            </a:rPr>
            <a:t>YouTube: Prioritize Carousels for best engagement.</a:t>
          </a:r>
        </a:p>
        <a:p>
          <a:endParaRPr lang="en-IN" sz="1100"/>
        </a:p>
      </xdr:txBody>
    </xdr:sp>
    <xdr:clientData/>
  </xdr:twoCellAnchor>
  <xdr:twoCellAnchor editAs="oneCell">
    <xdr:from>
      <xdr:col>9</xdr:col>
      <xdr:colOff>38100</xdr:colOff>
      <xdr:row>0</xdr:row>
      <xdr:rowOff>171451</xdr:rowOff>
    </xdr:from>
    <xdr:to>
      <xdr:col>10</xdr:col>
      <xdr:colOff>127000</xdr:colOff>
      <xdr:row>12</xdr:row>
      <xdr:rowOff>1</xdr:rowOff>
    </xdr:to>
    <mc:AlternateContent xmlns:mc="http://schemas.openxmlformats.org/markup-compatibility/2006" xmlns:a14="http://schemas.microsoft.com/office/drawing/2010/main">
      <mc:Choice Requires="a14">
        <xdr:graphicFrame macro="">
          <xdr:nvGraphicFramePr>
            <xdr:cNvPr id="3" name="Hashtags Used"/>
            <xdr:cNvGraphicFramePr/>
          </xdr:nvGraphicFramePr>
          <xdr:xfrm>
            <a:off x="0" y="0"/>
            <a:ext cx="0" cy="0"/>
          </xdr:xfrm>
          <a:graphic>
            <a:graphicData uri="http://schemas.microsoft.com/office/drawing/2010/slicer">
              <sle:slicer xmlns:sle="http://schemas.microsoft.com/office/drawing/2010/slicer" name="Hashtags Used"/>
            </a:graphicData>
          </a:graphic>
        </xdr:graphicFrame>
      </mc:Choice>
      <mc:Fallback xmlns="">
        <xdr:sp macro="" textlink="">
          <xdr:nvSpPr>
            <xdr:cNvPr id="0" name=""/>
            <xdr:cNvSpPr>
              <a:spLocks noTextEdit="1"/>
            </xdr:cNvSpPr>
          </xdr:nvSpPr>
          <xdr:spPr>
            <a:xfrm>
              <a:off x="9067800" y="171451"/>
              <a:ext cx="1828800" cy="20447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647700</xdr:colOff>
      <xdr:row>21</xdr:row>
      <xdr:rowOff>146051</xdr:rowOff>
    </xdr:from>
    <xdr:to>
      <xdr:col>7</xdr:col>
      <xdr:colOff>63500</xdr:colOff>
      <xdr:row>29</xdr:row>
      <xdr:rowOff>165101</xdr:rowOff>
    </xdr:to>
    <mc:AlternateContent xmlns:mc="http://schemas.openxmlformats.org/markup-compatibility/2006" xmlns:a14="http://schemas.microsoft.com/office/drawing/2010/main">
      <mc:Choice Requires="a14">
        <xdr:graphicFrame macro="">
          <xdr:nvGraphicFramePr>
            <xdr:cNvPr id="4" name="Platform 1"/>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5295900" y="4025901"/>
              <a:ext cx="182880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21</xdr:row>
      <xdr:rowOff>152401</xdr:rowOff>
    </xdr:from>
    <xdr:to>
      <xdr:col>5</xdr:col>
      <xdr:colOff>552450</xdr:colOff>
      <xdr:row>32</xdr:row>
      <xdr:rowOff>101601</xdr:rowOff>
    </xdr:to>
    <mc:AlternateContent xmlns:mc="http://schemas.openxmlformats.org/markup-compatibility/2006" xmlns:a14="http://schemas.microsoft.com/office/drawing/2010/main">
      <mc:Choice Requires="a14">
        <xdr:graphicFrame macro="">
          <xdr:nvGraphicFramePr>
            <xdr:cNvPr id="5" name="Content Type"/>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3371850" y="4032251"/>
              <a:ext cx="1828800" cy="1974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406400</xdr:colOff>
      <xdr:row>2</xdr:row>
      <xdr:rowOff>127001</xdr:rowOff>
    </xdr:from>
    <xdr:to>
      <xdr:col>13</xdr:col>
      <xdr:colOff>400050</xdr:colOff>
      <xdr:row>13</xdr:row>
      <xdr:rowOff>12701</xdr:rowOff>
    </xdr:to>
    <mc:AlternateContent xmlns:mc="http://schemas.openxmlformats.org/markup-compatibility/2006" xmlns:a14="http://schemas.microsoft.com/office/drawing/2010/main">
      <mc:Choice Requires="a14">
        <xdr:graphicFrame macro="">
          <xdr:nvGraphicFramePr>
            <xdr:cNvPr id="2" name="Campaign_Name"/>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mlns="">
        <xdr:sp macro="" textlink="">
          <xdr:nvSpPr>
            <xdr:cNvPr id="0" name=""/>
            <xdr:cNvSpPr>
              <a:spLocks noTextEdit="1"/>
            </xdr:cNvSpPr>
          </xdr:nvSpPr>
          <xdr:spPr>
            <a:xfrm>
              <a:off x="11268953" y="491788"/>
              <a:ext cx="1817586" cy="189203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905214</xdr:colOff>
      <xdr:row>33</xdr:row>
      <xdr:rowOff>6754</xdr:rowOff>
    </xdr:from>
    <xdr:to>
      <xdr:col>4</xdr:col>
      <xdr:colOff>763352</xdr:colOff>
      <xdr:row>43</xdr:row>
      <xdr:rowOff>101329</xdr:rowOff>
    </xdr:to>
    <xdr:sp macro="" textlink="">
      <xdr:nvSpPr>
        <xdr:cNvPr id="4" name="TextBox 3"/>
        <xdr:cNvSpPr txBox="1"/>
      </xdr:nvSpPr>
      <xdr:spPr>
        <a:xfrm>
          <a:off x="905214" y="6458084"/>
          <a:ext cx="4046436" cy="1918511"/>
        </a:xfrm>
        <a:prstGeom prst="rect">
          <a:avLst/>
        </a:prstGeom>
        <a:solidFill>
          <a:schemeClr val="accent3">
            <a:lumMod val="60000"/>
            <a:lumOff val="4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IN" sz="1100" b="1" cap="all" spc="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STRONGEST FOLLOWER</a:t>
          </a:r>
          <a:r>
            <a:rPr lang="en-IN" sz="1100" b="1" cap="all" spc="0" baseline="0">
              <a:ln w="9000" cmpd="sng">
                <a:solidFill>
                  <a:schemeClr val="accent4">
                    <a:shade val="50000"/>
                    <a:satMod val="120000"/>
                  </a:schemeClr>
                </a:solidFill>
                <a:prstDash val="solid"/>
              </a:ln>
              <a:gradFill>
                <a:gsLst>
                  <a:gs pos="0">
                    <a:schemeClr val="accent4">
                      <a:shade val="20000"/>
                      <a:satMod val="245000"/>
                    </a:schemeClr>
                  </a:gs>
                  <a:gs pos="43000">
                    <a:schemeClr val="accent4">
                      <a:satMod val="255000"/>
                    </a:schemeClr>
                  </a:gs>
                  <a:gs pos="48000">
                    <a:schemeClr val="accent4">
                      <a:shade val="85000"/>
                      <a:satMod val="255000"/>
                    </a:schemeClr>
                  </a:gs>
                  <a:gs pos="100000">
                    <a:schemeClr val="accent4">
                      <a:shade val="20000"/>
                      <a:satMod val="245000"/>
                    </a:schemeClr>
                  </a:gs>
                </a:gsLst>
                <a:lin ang="5400000"/>
              </a:gradFill>
              <a:effectLst>
                <a:reflection blurRad="12700" stA="28000" endPos="45000" dist="1000" dir="5400000" sy="-100000" algn="bl" rotWithShape="0"/>
              </a:effectLst>
            </a:rPr>
            <a:t> GROWTH IMPACT: "DailyWellness" Campaign</a:t>
          </a:r>
        </a:p>
        <a:p>
          <a:r>
            <a:rPr lang="en-IN" b="1"/>
            <a:t>DailyWellness</a:t>
          </a:r>
          <a:r>
            <a:rPr lang="en-IN"/>
            <a:t> gave the </a:t>
          </a:r>
          <a:r>
            <a:rPr lang="en-IN" b="1"/>
            <a:t>strongest follower growth impact</a:t>
          </a:r>
          <a:r>
            <a:rPr lang="en-IN"/>
            <a:t>.</a:t>
          </a:r>
        </a:p>
        <a:p>
          <a:r>
            <a:rPr lang="en-IN"/>
            <a:t>The use of interactive and visually engaging formats (like Instagram Stories and YouTube Reels) amplified organic reach, while consistent posting and effective hashtag strategies reduced churn and attracted new followers. with </a:t>
          </a:r>
          <a:r>
            <a:rPr lang="en-IN" sz="1100" b="0" i="0" u="none" strike="noStrike">
              <a:solidFill>
                <a:schemeClr val="dk1"/>
              </a:solidFill>
              <a:effectLst/>
              <a:latin typeface="+mn-lt"/>
              <a:ea typeface="+mn-ea"/>
              <a:cs typeface="+mn-cs"/>
            </a:rPr>
            <a:t>16073</a:t>
          </a:r>
          <a:r>
            <a:rPr lang="en-IN"/>
            <a:t>  net follower.</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444500</xdr:colOff>
      <xdr:row>0</xdr:row>
      <xdr:rowOff>254000</xdr:rowOff>
    </xdr:from>
    <xdr:to>
      <xdr:col>19</xdr:col>
      <xdr:colOff>0</xdr:colOff>
      <xdr:row>2</xdr:row>
      <xdr:rowOff>133350</xdr:rowOff>
    </xdr:to>
    <xdr:sp macro="" textlink="">
      <xdr:nvSpPr>
        <xdr:cNvPr id="2" name="TextBox 1"/>
        <xdr:cNvSpPr txBox="1"/>
      </xdr:nvSpPr>
      <xdr:spPr>
        <a:xfrm>
          <a:off x="12026900" y="254000"/>
          <a:ext cx="3390900" cy="6286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the week with the highest net follower gain.</a:t>
          </a:r>
        </a:p>
        <a:p>
          <a:r>
            <a:rPr lang="en-IN" sz="1100" b="1"/>
            <a:t>(05-05-2025)</a:t>
          </a:r>
        </a:p>
        <a:p>
          <a:r>
            <a:rPr lang="en-IN" sz="1100" b="1"/>
            <a:t>Higlighted in green</a:t>
          </a:r>
        </a:p>
      </xdr:txBody>
    </xdr:sp>
    <xdr:clientData/>
  </xdr:twoCellAnchor>
  <xdr:twoCellAnchor>
    <xdr:from>
      <xdr:col>9</xdr:col>
      <xdr:colOff>574675</xdr:colOff>
      <xdr:row>7</xdr:row>
      <xdr:rowOff>28575</xdr:rowOff>
    </xdr:from>
    <xdr:to>
      <xdr:col>15</xdr:col>
      <xdr:colOff>400050</xdr:colOff>
      <xdr:row>17</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184150</xdr:colOff>
      <xdr:row>19</xdr:row>
      <xdr:rowOff>50800</xdr:rowOff>
    </xdr:from>
    <xdr:to>
      <xdr:col>15</xdr:col>
      <xdr:colOff>793750</xdr:colOff>
      <xdr:row>29</xdr:row>
      <xdr:rowOff>47625</xdr:rowOff>
    </xdr:to>
    <mc:AlternateContent xmlns:mc="http://schemas.openxmlformats.org/markup-compatibility/2006" xmlns:a14="http://schemas.microsoft.com/office/drawing/2010/main">
      <mc:Choice Requires="a14">
        <xdr:graphicFrame macro="">
          <xdr:nvGraphicFramePr>
            <xdr:cNvPr id="8" name="Week_Start_Date"/>
            <xdr:cNvGraphicFramePr/>
          </xdr:nvGraphicFramePr>
          <xdr:xfrm>
            <a:off x="0" y="0"/>
            <a:ext cx="0" cy="0"/>
          </xdr:xfrm>
          <a:graphic>
            <a:graphicData uri="http://schemas.microsoft.com/office/drawing/2010/slicer">
              <sle:slicer xmlns:sle="http://schemas.microsoft.com/office/drawing/2010/slicer" name="Week_Start_Date"/>
            </a:graphicData>
          </a:graphic>
        </xdr:graphicFrame>
      </mc:Choice>
      <mc:Fallback xmlns="">
        <xdr:sp macro="" textlink="">
          <xdr:nvSpPr>
            <xdr:cNvPr id="0" name=""/>
            <xdr:cNvSpPr>
              <a:spLocks noTextEdit="1"/>
            </xdr:cNvSpPr>
          </xdr:nvSpPr>
          <xdr:spPr>
            <a:xfrm>
              <a:off x="11315700" y="4038600"/>
              <a:ext cx="1828800" cy="19018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19</xdr:row>
      <xdr:rowOff>31750</xdr:rowOff>
    </xdr:from>
    <xdr:to>
      <xdr:col>12</xdr:col>
      <xdr:colOff>571500</xdr:colOff>
      <xdr:row>28</xdr:row>
      <xdr:rowOff>161925</xdr:rowOff>
    </xdr:to>
    <mc:AlternateContent xmlns:mc="http://schemas.openxmlformats.org/markup-compatibility/2006" xmlns:a14="http://schemas.microsoft.com/office/drawing/2010/main">
      <mc:Choice Requires="a14">
        <xdr:graphicFrame macro="">
          <xdr:nvGraphicFramePr>
            <xdr:cNvPr id="9"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9105900" y="4019550"/>
              <a:ext cx="1828800" cy="18446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13</xdr:col>
      <xdr:colOff>177800</xdr:colOff>
      <xdr:row>30</xdr:row>
      <xdr:rowOff>130175</xdr:rowOff>
    </xdr:from>
    <xdr:to>
      <xdr:col>19</xdr:col>
      <xdr:colOff>139700</xdr:colOff>
      <xdr:row>40</xdr:row>
      <xdr:rowOff>130175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349250</xdr:colOff>
      <xdr:row>53</xdr:row>
      <xdr:rowOff>127001</xdr:rowOff>
    </xdr:from>
    <xdr:to>
      <xdr:col>21</xdr:col>
      <xdr:colOff>406400</xdr:colOff>
      <xdr:row>70</xdr:row>
      <xdr:rowOff>165101</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196850</xdr:colOff>
      <xdr:row>73</xdr:row>
      <xdr:rowOff>82550</xdr:rowOff>
    </xdr:from>
    <xdr:to>
      <xdr:col>20</xdr:col>
      <xdr:colOff>635000</xdr:colOff>
      <xdr:row>76</xdr:row>
      <xdr:rowOff>6350</xdr:rowOff>
    </xdr:to>
    <xdr:sp macro="" textlink="">
      <xdr:nvSpPr>
        <xdr:cNvPr id="17" name="TextBox 16"/>
        <xdr:cNvSpPr txBox="1"/>
      </xdr:nvSpPr>
      <xdr:spPr>
        <a:xfrm>
          <a:off x="14058900" y="14357350"/>
          <a:ext cx="3206750" cy="4953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that’s </a:t>
          </a:r>
          <a:r>
            <a:rPr lang="en-IN" b="1"/>
            <a:t>almost zero</a:t>
          </a:r>
          <a:r>
            <a:rPr lang="en-IN"/>
            <a:t>, meaning </a:t>
          </a:r>
          <a:r>
            <a:rPr lang="en-IN" b="1"/>
            <a:t>no meaningful relationship</a:t>
          </a:r>
          <a:r>
            <a:rPr lang="en-IN"/>
            <a:t> between ad spend and follower growth.</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568325</xdr:colOff>
      <xdr:row>47</xdr:row>
      <xdr:rowOff>73025</xdr:rowOff>
    </xdr:from>
    <xdr:to>
      <xdr:col>15</xdr:col>
      <xdr:colOff>12700</xdr:colOff>
      <xdr:row>59</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603250</xdr:colOff>
      <xdr:row>61</xdr:row>
      <xdr:rowOff>12700</xdr:rowOff>
    </xdr:from>
    <xdr:to>
      <xdr:col>16</xdr:col>
      <xdr:colOff>6350</xdr:colOff>
      <xdr:row>77</xdr:row>
      <xdr:rowOff>82550</xdr:rowOff>
    </xdr:to>
    <xdr:sp macro="" textlink="">
      <xdr:nvSpPr>
        <xdr:cNvPr id="3" name="TextBox 2"/>
        <xdr:cNvSpPr txBox="1"/>
      </xdr:nvSpPr>
      <xdr:spPr>
        <a:xfrm>
          <a:off x="10775950" y="11633200"/>
          <a:ext cx="4375150" cy="31178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u="sng"/>
            <a:t>Facebook and YouTube </a:t>
          </a:r>
          <a:r>
            <a:rPr lang="en-IN"/>
            <a:t>have </a:t>
          </a:r>
          <a:r>
            <a:rPr lang="en-IN" b="1"/>
            <a:t>very high ad spend</a:t>
          </a:r>
          <a:r>
            <a:rPr lang="en-IN"/>
            <a:t> but are </a:t>
          </a:r>
          <a:r>
            <a:rPr lang="en-IN" b="1"/>
            <a:t>not the top in engagement or growth</a:t>
          </a:r>
          <a:r>
            <a:rPr lang="en-IN"/>
            <a:t> — possible overspending.</a:t>
          </a:r>
        </a:p>
        <a:p>
          <a:r>
            <a:rPr lang="en-IN"/>
            <a:t>Twitter and Instagram deliver </a:t>
          </a:r>
          <a:r>
            <a:rPr lang="en-IN" b="1"/>
            <a:t>similar engagement rates</a:t>
          </a:r>
          <a:r>
            <a:rPr lang="en-IN"/>
            <a:t> with </a:t>
          </a:r>
          <a:r>
            <a:rPr lang="en-IN" b="1"/>
            <a:t>less ad spend</a:t>
          </a:r>
          <a:r>
            <a:rPr lang="en-IN"/>
            <a:t>, making them more cost-efficient.</a:t>
          </a:r>
        </a:p>
        <a:p>
          <a:r>
            <a:rPr lang="en-IN"/>
            <a:t>Primary Focus:</a:t>
          </a:r>
        </a:p>
        <a:p>
          <a:r>
            <a:rPr lang="en-IN" b="1">
              <a:solidFill>
                <a:srgbClr val="FF0000"/>
              </a:solidFill>
            </a:rPr>
            <a:t>Twitter</a:t>
          </a:r>
          <a:r>
            <a:rPr lang="en-IN">
              <a:solidFill>
                <a:srgbClr val="FF0000"/>
              </a:solidFill>
            </a:rPr>
            <a:t> – Highest growth rate, strong engagement, and comparatively lower ad spend.</a:t>
          </a:r>
        </a:p>
        <a:p>
          <a:r>
            <a:rPr lang="en-IN" b="1">
              <a:solidFill>
                <a:schemeClr val="accent2"/>
              </a:solidFill>
            </a:rPr>
            <a:t>Instagram</a:t>
          </a:r>
          <a:r>
            <a:rPr lang="en-IN">
              <a:solidFill>
                <a:schemeClr val="accent2"/>
              </a:solidFill>
            </a:rPr>
            <a:t> – Consistently high engagement, decent growth, and efficient spend.</a:t>
          </a:r>
        </a:p>
        <a:p>
          <a:r>
            <a:rPr lang="en-IN" b="1"/>
            <a:t>Reduce Focus / Budget:</a:t>
          </a:r>
          <a:endParaRPr lang="en-IN"/>
        </a:p>
        <a:p>
          <a:r>
            <a:rPr lang="en-IN" b="1"/>
            <a:t>Facebook</a:t>
          </a:r>
          <a:r>
            <a:rPr lang="en-IN"/>
            <a:t> – Low growth, moderate engagement, high ad spend (poor ROI).</a:t>
          </a:r>
        </a:p>
        <a:p>
          <a:r>
            <a:rPr lang="en-IN" b="1"/>
            <a:t>YouTube</a:t>
          </a:r>
          <a:r>
            <a:rPr lang="en-IN"/>
            <a:t> – High spend, lowest engagement rate, though growth is high; should be kept for video-specific campaigns, but not as a main driver.</a:t>
          </a:r>
        </a:p>
        <a:p>
          <a:r>
            <a:rPr lang="en-IN"/>
            <a:t>According</a:t>
          </a:r>
          <a:r>
            <a:rPr lang="en-IN" baseline="0"/>
            <a:t> to </a:t>
          </a:r>
          <a:r>
            <a:rPr lang="en-IN" sz="1200" baseline="0">
              <a:solidFill>
                <a:schemeClr val="accent4"/>
              </a:solidFill>
            </a:rPr>
            <a:t>my opinion </a:t>
          </a:r>
          <a:r>
            <a:rPr lang="en-IN" sz="1200">
              <a:solidFill>
                <a:schemeClr val="accent4"/>
              </a:solidFill>
            </a:rPr>
            <a:t>A </a:t>
          </a:r>
          <a:r>
            <a:rPr lang="en-IN" sz="1200" b="1">
              <a:solidFill>
                <a:schemeClr val="accent4"/>
              </a:solidFill>
            </a:rPr>
            <a:t>balanced strategy</a:t>
          </a:r>
          <a:r>
            <a:rPr lang="en-IN" sz="1200">
              <a:solidFill>
                <a:schemeClr val="accent4"/>
              </a:solidFill>
            </a:rPr>
            <a:t> might prioritize </a:t>
          </a:r>
          <a:r>
            <a:rPr lang="en-IN" sz="1200" b="1">
              <a:solidFill>
                <a:schemeClr val="accent4"/>
              </a:solidFill>
            </a:rPr>
            <a:t>Instagram for engagement</a:t>
          </a:r>
          <a:r>
            <a:rPr lang="en-IN" sz="1200">
              <a:solidFill>
                <a:schemeClr val="accent4"/>
              </a:solidFill>
            </a:rPr>
            <a:t> and </a:t>
          </a:r>
          <a:r>
            <a:rPr lang="en-IN" sz="1200" b="1">
              <a:solidFill>
                <a:schemeClr val="accent4"/>
              </a:solidFill>
            </a:rPr>
            <a:t>Twitter/YouTube for audience growth</a:t>
          </a:r>
          <a:r>
            <a:rPr lang="en-IN" sz="1200">
              <a:solidFill>
                <a:schemeClr val="accent4"/>
              </a:solidFill>
            </a:rPr>
            <a:t>.</a:t>
          </a:r>
        </a:p>
        <a:p>
          <a:endParaRPr lang="en-IN"/>
        </a:p>
        <a:p>
          <a:endParaRPr lang="en-IN" sz="1100"/>
        </a:p>
      </xdr:txBody>
    </xdr:sp>
    <xdr:clientData/>
  </xdr:twoCellAnchor>
  <xdr:twoCellAnchor>
    <xdr:from>
      <xdr:col>14</xdr:col>
      <xdr:colOff>358775</xdr:colOff>
      <xdr:row>26</xdr:row>
      <xdr:rowOff>53975</xdr:rowOff>
    </xdr:from>
    <xdr:to>
      <xdr:col>18</xdr:col>
      <xdr:colOff>400050</xdr:colOff>
      <xdr:row>34</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333375</xdr:colOff>
      <xdr:row>10</xdr:row>
      <xdr:rowOff>79375</xdr:rowOff>
    </xdr:from>
    <xdr:to>
      <xdr:col>19</xdr:col>
      <xdr:colOff>139700</xdr:colOff>
      <xdr:row>20</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Garima Chawla" refreshedDate="45882.550903935182" createdVersion="4" refreshedVersion="4" minRefreshableVersion="3" recordCount="300">
  <cacheSource type="worksheet">
    <worksheetSource ref="A1:P301" sheet="Posts"/>
  </cacheSource>
  <cacheFields count="16">
    <cacheField name="Post ID" numFmtId="0">
      <sharedItems/>
    </cacheField>
    <cacheField name="Platform" numFmtId="0">
      <sharedItems count="4">
        <s v="Twitter"/>
        <s v="YouTube"/>
        <s v="Instagram"/>
        <s v="Facebook"/>
      </sharedItems>
    </cacheField>
    <cacheField name="Date" numFmtId="14">
      <sharedItems containsSemiMixedTypes="0" containsNonDate="0" containsDate="1" containsString="0" minDate="2024-06-01T00:00:00" maxDate="2025-05-15T00:00:00"/>
    </cacheField>
    <cacheField name="Content Type" numFmtId="0">
      <sharedItems count="6">
        <s v="Reel"/>
        <s v="Text"/>
        <s v="Story"/>
        <s v="Carousel"/>
        <s v="Image"/>
        <s v="Video"/>
      </sharedItems>
    </cacheField>
    <cacheField name="Post Text" numFmtId="0">
      <sharedItems/>
    </cacheField>
    <cacheField name="Likes" numFmtId="1">
      <sharedItems containsSemiMixedTypes="0" containsString="0" containsNumber="1" containsInteger="1" minValue="53" maxValue="4941"/>
    </cacheField>
    <cacheField name="Shares" numFmtId="1">
      <sharedItems containsSemiMixedTypes="0" containsString="0" containsNumber="1" containsInteger="1" minValue="10" maxValue="983"/>
    </cacheField>
    <cacheField name="Comments" numFmtId="1">
      <sharedItems containsSemiMixedTypes="0" containsString="0" containsNumber="1" containsInteger="1" minValue="7" maxValue="500"/>
    </cacheField>
    <cacheField name="Impressions" numFmtId="1">
      <sharedItems containsSemiMixedTypes="0" containsString="0" containsNumber="1" containsInteger="1" minValue="588" maxValue="98100"/>
    </cacheField>
    <cacheField name="Reach" numFmtId="1">
      <sharedItems containsSemiMixedTypes="0" containsString="0" containsNumber="1" containsInteger="1" minValue="7" maxValue="97772"/>
    </cacheField>
    <cacheField name="Clicks" numFmtId="1">
      <sharedItems containsSemiMixedTypes="0" containsString="0" containsNumber="1" containsInteger="1" minValue="10" maxValue="300"/>
    </cacheField>
    <cacheField name="Hashtags Used" numFmtId="0">
      <sharedItems/>
    </cacheField>
    <cacheField name="Hashtags Used2" numFmtId="0">
      <sharedItems containsBlank="1"/>
    </cacheField>
    <cacheField name="Hashtags Used3" numFmtId="0">
      <sharedItems containsBlank="1"/>
    </cacheField>
    <cacheField name="Campaign_Name" numFmtId="0">
      <sharedItems containsBlank="1"/>
    </cacheField>
    <cacheField name="Engagement Rate" numFmtId="9">
      <sharedItems containsSemiMixedTypes="0" containsString="0" containsNumber="1" minValue="5.2551586421122697E-2" maxValue="1.8129251700680271" count="300">
        <n v="9.0759753593429152E-2"/>
        <n v="7.6097681302417369E-2"/>
        <n v="5.5531494209584788E-2"/>
        <n v="0.15105033277870217"/>
        <n v="6.5617093055946027E-2"/>
        <n v="0.17954159592529711"/>
        <n v="7.0272020725388601E-2"/>
        <n v="0.10340359564080613"/>
        <n v="8.8019732205778717E-2"/>
        <n v="7.198635172059864E-2"/>
        <n v="0.11571269132653061"/>
        <n v="0.12885405960945528"/>
        <n v="7.5868578363072495E-2"/>
        <n v="0.14521452145214522"/>
        <n v="5.941358024691358E-2"/>
        <n v="7.5843713789107758E-2"/>
        <n v="9.4235532537716729E-2"/>
        <n v="0.10297222222222223"/>
        <n v="0.10034235916588857"/>
        <n v="6.3809622724794221E-2"/>
        <n v="7.7249552156538517E-2"/>
        <n v="8.0294585987261149E-2"/>
        <n v="7.6867995018679955E-2"/>
        <n v="7.2070332803659209E-2"/>
        <n v="5.9496567505720827E-2"/>
        <n v="8.9730807577268201E-2"/>
        <n v="7.1501685934489398E-2"/>
        <n v="0.17057291666666666"/>
        <n v="0.21208106001558846"/>
        <n v="5.7655717106444085E-2"/>
        <n v="0.28245270711024134"/>
        <n v="0.19088381621305239"/>
        <n v="0.12781331438047855"/>
        <n v="7.055421038471886E-2"/>
        <n v="0.11861662987490802"/>
        <n v="7.6523535487678915E-2"/>
        <n v="0.17770337301587302"/>
        <n v="0.12577012959422137"/>
        <n v="7.2126493695121141E-2"/>
        <n v="0.13989473684210527"/>
        <n v="0.18433235867446393"/>
        <n v="0.21840570317563188"/>
        <n v="0.21826126954921804"/>
        <n v="9.8558100084817649E-2"/>
        <n v="7.5229902106199939E-2"/>
        <n v="0.16888537906137185"/>
        <n v="0.16683616863905326"/>
        <n v="7.349527665317139E-2"/>
        <n v="0.10617801791554102"/>
        <n v="0.13498547567175018"/>
        <n v="7.8689839572192513E-2"/>
        <n v="0.1569549774407219"/>
        <n v="0.36965174129353234"/>
        <n v="0.16510298716704411"/>
        <n v="9.1897770527460579E-2"/>
        <n v="0.12936184657162253"/>
        <n v="8.0862831858407078E-2"/>
        <n v="0.86601941747572819"/>
        <n v="9.2726081258191345E-2"/>
        <n v="0.1650782845473111"/>
        <n v="0.14276618001546368"/>
        <n v="0.53773584905660377"/>
        <n v="5.2551586421122697E-2"/>
        <n v="8.2047718322909427E-2"/>
        <n v="0.11990720603160794"/>
        <n v="0.29199735449735448"/>
        <n v="6.3749764195434822E-2"/>
        <n v="0.19310344827586207"/>
        <n v="9.3421052631578946E-2"/>
        <n v="0.38274706867671693"/>
        <n v="0.1199202926956749"/>
        <n v="8.837126600284495E-2"/>
        <n v="6.4265122330790625E-2"/>
        <n v="0.13351302785265048"/>
        <n v="0.12131237937689551"/>
        <n v="8.1177520071364848E-2"/>
        <n v="0.20416333066453163"/>
        <n v="8.2075471698113203E-2"/>
        <n v="8.860696018453515E-2"/>
        <n v="7.7533348349475686E-2"/>
        <n v="9.4413295955146179E-2"/>
        <n v="8.558620689655172E-2"/>
        <n v="0.16118220597196831"/>
        <n v="8.6737756939878216E-2"/>
        <n v="0.19156491900087783"/>
        <n v="6.5515821264328367E-2"/>
        <n v="0.20868152274837512"/>
        <n v="0.13576158940397351"/>
        <n v="0.16873144921925409"/>
        <n v="7.0822181933293038E-2"/>
        <n v="7.984956452889945E-2"/>
        <n v="0.13599052880820836"/>
        <n v="0.28045655718611695"/>
        <n v="0.16843866371633656"/>
        <n v="6.8108806480899509E-2"/>
        <n v="0.10339256865912763"/>
        <n v="8.7668609086629767E-2"/>
        <n v="0.11238095238095239"/>
        <n v="7.2000119875329657E-2"/>
        <n v="9.2298980747451867E-2"/>
        <n v="7.3707865168539333E-2"/>
        <n v="0.35666666666666669"/>
        <n v="9.9632815002833983E-2"/>
        <n v="0.13707250341997265"/>
        <n v="0.12896028558679162"/>
        <n v="8.5718409468138843E-2"/>
        <n v="6.2467323109097243E-2"/>
        <n v="0.10005698005698006"/>
        <n v="0.16744313510550835"/>
        <n v="0.12277759141227776"/>
        <n v="7.4071349760941527E-2"/>
        <n v="0.17441662408448305"/>
        <n v="0.11369088028965829"/>
        <n v="0.12942500000000001"/>
        <n v="6.2150491965739366E-2"/>
        <n v="0.16769515581610614"/>
        <n v="0.11792317271769326"/>
        <n v="8.0158206987475278E-2"/>
        <n v="0.31705583756345179"/>
        <n v="0.23414918414918415"/>
        <n v="0.32349397590361445"/>
        <n v="8.0565268065268064E-2"/>
        <n v="0.23616777446710979"/>
        <n v="0.33618012422360249"/>
        <n v="0.14265722032712325"/>
        <n v="9.9829463465827106E-2"/>
        <n v="6.9311459413307311E-2"/>
        <n v="0.12537731780940059"/>
        <n v="0.17291569632044715"/>
        <n v="8.9577656675749323E-2"/>
        <n v="0.13106060606060607"/>
        <n v="0.13493953401503478"/>
        <n v="7.172350922350923E-2"/>
        <n v="7.1133744304476013E-2"/>
        <n v="6.461481657304112E-2"/>
        <n v="0.20357370772176134"/>
        <n v="0.20871010638297871"/>
        <n v="0.16065573770491803"/>
        <n v="9.422796795338674E-2"/>
        <n v="0.15571802706241816"/>
        <n v="0.2316508937960042"/>
        <n v="6.9438087973557078E-2"/>
        <n v="0.50192307692307692"/>
        <n v="6.5455787978772245E-2"/>
        <n v="5.6416400425985093E-2"/>
        <n v="0.21636759108210984"/>
        <n v="0.15283323095823095"/>
        <n v="0.19864505202032423"/>
        <n v="7.7291421856639245E-2"/>
        <n v="6.3713620488940623E-2"/>
        <n v="0.10977802753582468"/>
        <n v="0.19511518179295032"/>
        <n v="0.17801355732390214"/>
        <n v="0.31965192168237855"/>
        <n v="0.11489268506351293"/>
        <n v="0.1095786671562328"/>
        <n v="0.10793717277486911"/>
        <n v="0.11307081114118571"/>
        <n v="0.21745283018867925"/>
        <n v="9.1137810638734856E-2"/>
        <n v="0.11508145034156594"/>
        <n v="8.6630570595585168E-2"/>
        <n v="0.23101532992668297"/>
        <n v="0.15355188488042157"/>
        <n v="0.15405989502933004"/>
        <n v="0.14320716458262928"/>
        <n v="9.859917557465242E-2"/>
        <n v="7.412002573292896E-2"/>
        <n v="0.12490884163239112"/>
        <n v="6.8655003457763777E-2"/>
        <n v="9.8068107400130972E-2"/>
        <n v="7.2739802071170159E-2"/>
        <n v="0.14348370927318296"/>
        <n v="0.13809430512016718"/>
        <n v="0.6508215962441315"/>
        <n v="5.4081095313322801E-2"/>
        <n v="9.1365878393951966E-2"/>
        <n v="0.70387596899224802"/>
        <n v="7.5280481001673588E-2"/>
        <n v="9.023070704558174E-2"/>
        <n v="0.23673521198273673"/>
        <n v="0.10132030477519921"/>
        <n v="0.28696581196581195"/>
        <n v="0.13614307931570763"/>
        <n v="9.5290736237010829E-2"/>
        <n v="8.4862714173059003E-2"/>
        <n v="8.3726921425504502E-2"/>
        <n v="8.4946236559139784E-2"/>
        <n v="7.2503306878306875E-2"/>
        <n v="5.5909322465613857E-2"/>
        <n v="9.9578134817341346E-2"/>
        <n v="0.1441326530612245"/>
        <n v="9.9255211647142488E-2"/>
        <n v="8.4203612479474554E-2"/>
        <n v="0.13667732704931829"/>
        <n v="0.12575841147269717"/>
        <n v="6.4884520656164318E-2"/>
        <n v="0.19847328244274809"/>
        <n v="8.5520696919660646E-2"/>
        <n v="6.246991874522239E-2"/>
        <n v="9.0606816292601824E-2"/>
        <n v="8.2108498129342594E-2"/>
        <n v="5.7332570758993957E-2"/>
        <n v="0.29713518352730528"/>
        <n v="0.1043848167539267"/>
        <n v="0.10768685795253277"/>
        <n v="0.14316214319138981"/>
        <n v="8.6537809426924378E-2"/>
        <n v="8.2753164556962022E-2"/>
        <n v="0.48518407662376534"/>
        <n v="0.18632075471698112"/>
        <n v="0.123309241094476"/>
        <n v="8.21914819340199E-2"/>
        <n v="0.37955854126679461"/>
        <n v="7.2116777745580993E-2"/>
        <n v="5.8316766070245198E-2"/>
        <n v="6.2603126356925748E-2"/>
        <n v="0.18806848582129482"/>
        <n v="0.25701459034792368"/>
        <n v="1.8129251700680271"/>
        <n v="0.15989220750056141"/>
        <n v="0.11143487163332809"/>
        <n v="6.2129685107516146E-2"/>
        <n v="0.32083531086853345"/>
        <n v="5.6653298485940883E-2"/>
        <n v="0.25537047673750718"/>
        <n v="0.11232349165596919"/>
        <n v="8.1808097615085965E-2"/>
        <n v="0.13387048227640017"/>
        <n v="7.7512577512577507E-2"/>
        <n v="8.5734265734265735E-2"/>
        <n v="0.7168674698795181"/>
        <n v="7.2969143576826198E-2"/>
        <n v="7.5968222442899705E-2"/>
        <n v="0.1283706906360223"/>
        <n v="0.12943516308671441"/>
        <n v="6.7234398994834563E-2"/>
        <n v="7.2579365079365077E-2"/>
        <n v="0.25062082139446035"/>
        <n v="8.6293505561535699E-2"/>
        <n v="0.17743908486792079"/>
        <n v="0.18519683938186141"/>
        <n v="9.7001272669424113E-2"/>
        <n v="0.25869984981763572"/>
        <n v="0.12232704402515723"/>
        <n v="0.23656250000000001"/>
        <n v="0.11879910213243547"/>
        <n v="0.26297968397291194"/>
        <n v="8.7733440816874911E-2"/>
        <n v="7.3170731707317069E-2"/>
        <n v="0.11619462599854757"/>
        <n v="0.15761129727142173"/>
        <n v="8.6897539284772202E-2"/>
        <n v="0.13331166419019316"/>
        <n v="0.11996283514733209"/>
        <n v="5.7936488444630008E-2"/>
        <n v="7.9915048543689318E-2"/>
        <n v="0.2023049153013052"/>
        <n v="0.25771055753262156"/>
        <n v="8.7752275425405618E-2"/>
        <n v="8.2835359571399134E-2"/>
        <n v="0.15339966832504145"/>
        <n v="0.26876680752977333"/>
        <n v="0.53389830508474578"/>
        <n v="0.25279701651571657"/>
        <n v="0.10086880280567512"/>
        <n v="6.3947934081681396E-2"/>
        <n v="8.4062694239588759E-2"/>
        <n v="0.22157421618066214"/>
        <n v="6.7103868574456813E-2"/>
        <n v="0.20675990675990677"/>
        <n v="0.14220299534507186"/>
        <n v="9.7700431949264685E-2"/>
        <n v="7.8849599245638849E-2"/>
        <n v="0.16754738655944859"/>
        <n v="0.2015852613538989"/>
        <n v="0.24763928234183191"/>
        <n v="0.11114018842096787"/>
        <n v="5.9928644240570844E-2"/>
        <n v="8.3274853801169585E-2"/>
        <n v="6.3118551273952411E-2"/>
        <n v="0.1071650124069479"/>
        <n v="5.8243321401216137E-2"/>
        <n v="0.11465952405480581"/>
        <n v="0.13517919809886983"/>
        <n v="0.19484607062063539"/>
        <n v="0.30126002290950743"/>
        <n v="6.800325430032543E-2"/>
        <n v="7.3018902217375503E-2"/>
        <n v="8.3921940869371006E-2"/>
        <n v="7.1956537279290869E-2"/>
        <n v="0.12353896103896105"/>
        <n v="0.12428384068475185"/>
        <n v="0.18248432325794406"/>
        <n v="0.16540727459016394"/>
        <n v="5.9387824897400819E-2"/>
        <n v="0.24349030470914126"/>
        <n v="5.8563792702765516E-2"/>
        <n v="0.13840458048129492"/>
        <n v="8.3539958039290485E-2"/>
      </sharedItems>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r:id="rId1" refreshedBy="Garima Chawla" refreshedDate="45882.635945138885" createdVersion="4" refreshedVersion="4" minRefreshableVersion="3" recordCount="200">
  <cacheSource type="worksheet">
    <worksheetSource ref="A1:H201" sheet="Engagement Summary+TASK_3"/>
  </cacheSource>
  <cacheFields count="7">
    <cacheField name="Week_Start_Date" numFmtId="14">
      <sharedItems containsSemiMixedTypes="0" containsNonDate="0" containsDate="1" containsString="0" minDate="2024-06-03T00:00:00" maxDate="2025-05-13T00:00:00"/>
    </cacheField>
    <cacheField name="Platform" numFmtId="0">
      <sharedItems count="4">
        <s v="Instagram"/>
        <s v="Facebook"/>
        <s v="Twitter"/>
        <s v="YouTube"/>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Engagement_Rate" numFmtId="0">
      <sharedItems containsSemiMixedTypes="0" containsString="0" containsNumber="1" minValue="1.53" maxValue="9.48"/>
    </cacheField>
    <cacheField name="Ad_Spend" numFmtId="165">
      <sharedItems containsSemiMixedTypes="0" containsString="0" containsNumber="1" containsInteger="1" minValue="1083" maxValue="4977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arima Chawla" refreshedDate="45882.640427314815" createdVersion="4" refreshedVersion="4" minRefreshableVersion="3" recordCount="200">
  <cacheSource type="worksheet">
    <worksheetSource ref="A1:I201" sheet="Engagement Summary+TASK_3"/>
  </cacheSource>
  <cacheFields count="8">
    <cacheField name="Week_Start_Date" numFmtId="14">
      <sharedItems containsSemiMixedTypes="0" containsNonDate="0" containsDate="1" containsString="0" minDate="2024-06-03T00:00:00" maxDate="2025-05-13T00:00:00"/>
    </cacheField>
    <cacheField name="Platform" numFmtId="0">
      <sharedItems count="4">
        <s v="Instagram"/>
        <s v="Facebook"/>
        <s v="Twitter"/>
        <s v="YouTube"/>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Engagement_Rate" numFmtId="0">
      <sharedItems containsSemiMixedTypes="0" containsString="0" containsNumber="1" minValue="1.53" maxValue="9.48"/>
    </cacheField>
    <cacheField name="Ad_Spend" numFmtId="165">
      <sharedItems containsSemiMixedTypes="0" containsString="0" containsNumber="1" containsInteger="1" minValue="1083" maxValue="49772"/>
    </cacheField>
    <cacheField name="Growth_Rate" numFmtId="10">
      <sharedItems containsSemiMixedTypes="0" containsString="0" containsNumber="1" minValue="-4.0819787301048958E-3" maxValue="0.10825114265095021"/>
    </cacheField>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Garima Chawla" refreshedDate="45882.643377777778" createdVersion="4" refreshedVersion="4" minRefreshableVersion="3" recordCount="200">
  <cacheSource type="worksheet">
    <worksheetSource ref="B1:I201" sheet="Engagement Summary+TASK_3"/>
  </cacheSource>
  <cacheFields count="7">
    <cacheField name="Platform" numFmtId="0">
      <sharedItems count="4">
        <s v="Instagram"/>
        <s v="Facebook"/>
        <s v="Twitter"/>
        <s v="YouTube"/>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Engagement_Rate" numFmtId="0">
      <sharedItems containsSemiMixedTypes="0" containsString="0" containsNumber="1" minValue="1.53" maxValue="9.48"/>
    </cacheField>
    <cacheField name="Ad_Spend" numFmtId="165">
      <sharedItems containsSemiMixedTypes="0" containsString="0" containsNumber="1" containsInteger="1" minValue="1083" maxValue="49772"/>
    </cacheField>
    <cacheField name="Growth_Rate" numFmtId="10">
      <sharedItems containsSemiMixedTypes="0" containsString="0" containsNumber="1" minValue="-4.0819787301048958E-3" maxValue="0.1082511426509502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Garima Chawla" refreshedDate="45882.824727777777" createdVersion="4" refreshedVersion="4" minRefreshableVersion="3" recordCount="339">
  <cacheSource type="worksheet">
    <worksheetSource ref="A1:B340" sheet="SPLIT_HASTAGS_CLICKS"/>
  </cacheSource>
  <cacheFields count="2">
    <cacheField name="Hashtags Used" numFmtId="0">
      <sharedItems count="6">
        <s v="#LiveForNow"/>
        <s v="#PepsiCoRefresh"/>
        <s v="#ThirstyForMore"/>
        <s v="#AnytimeIsPepsiTime"/>
        <s v="#BetterWithPepsi"/>
        <s v="#SmoothLikeNitroPepsi"/>
      </sharedItems>
    </cacheField>
    <cacheField name="Clicks" numFmtId="1">
      <sharedItems containsSemiMixedTypes="0" containsString="0" containsNumber="1" containsInteger="1" minValue="10" maxValue="300"/>
    </cacheField>
  </cacheFields>
  <extLst>
    <ext xmlns:x14="http://schemas.microsoft.com/office/spreadsheetml/2009/9/main" uri="{725AE2AE-9491-48be-B2B4-4EB974FC3084}">
      <x14:pivotCacheDefinition pivotCacheId="3"/>
    </ext>
  </extLst>
</pivotCacheDefinition>
</file>

<file path=xl/pivotCache/pivotCacheDefinition6.xml><?xml version="1.0" encoding="utf-8"?>
<pivotCacheDefinition xmlns="http://schemas.openxmlformats.org/spreadsheetml/2006/main" xmlns:r="http://schemas.openxmlformats.org/officeDocument/2006/relationships" r:id="rId1" refreshedBy="Garima Chawla" refreshedDate="45882.836250115739" createdVersion="4" refreshedVersion="4" minRefreshableVersion="3" recordCount="339">
  <cacheSource type="worksheet">
    <worksheetSource ref="A1:D340" sheet="SPLIT_HASTAGS_CLICKS"/>
  </cacheSource>
  <cacheFields count="4">
    <cacheField name="Hashtags Used" numFmtId="0">
      <sharedItems count="6">
        <s v="#LiveForNow"/>
        <s v="#PepsiCoRefresh"/>
        <s v="#ThirstyForMore"/>
        <s v="#AnytimeIsPepsiTime"/>
        <s v="#BetterWithPepsi"/>
        <s v="#SmoothLikeNitroPepsi"/>
      </sharedItems>
    </cacheField>
    <cacheField name="Clicks" numFmtId="1">
      <sharedItems containsSemiMixedTypes="0" containsString="0" containsNumber="1" containsInteger="1" minValue="10" maxValue="300"/>
    </cacheField>
    <cacheField name="Likes" numFmtId="1">
      <sharedItems containsSemiMixedTypes="0" containsString="0" containsNumber="1" containsInteger="1" minValue="53" maxValue="4941"/>
    </cacheField>
    <cacheField name="Comments" numFmtId="1">
      <sharedItems containsSemiMixedTypes="0" containsString="0" containsNumber="1" containsInteger="1" minValue="7" maxValue="5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Garima Chawla" refreshedDate="45882.920120023147" createdVersion="4" refreshedVersion="4" minRefreshableVersion="3" recordCount="339">
  <cacheSource type="worksheet">
    <worksheetSource ref="A1:J340" sheet="SPLIT_HASTAGS_CLICKS"/>
  </cacheSource>
  <cacheFields count="9">
    <cacheField name="Hashtags Used" numFmtId="0">
      <sharedItems/>
    </cacheField>
    <cacheField name="Clicks" numFmtId="1">
      <sharedItems containsSemiMixedTypes="0" containsString="0" containsNumber="1" containsInteger="1" minValue="10" maxValue="300"/>
    </cacheField>
    <cacheField name="Likes" numFmtId="1">
      <sharedItems containsSemiMixedTypes="0" containsString="0" containsNumber="1" containsInteger="1" minValue="53" maxValue="4941"/>
    </cacheField>
    <cacheField name="Comments" numFmtId="1">
      <sharedItems containsSemiMixedTypes="0" containsString="0" containsNumber="1" containsInteger="1" minValue="7" maxValue="500"/>
    </cacheField>
    <cacheField name="Shares" numFmtId="1">
      <sharedItems containsSemiMixedTypes="0" containsString="0" containsNumber="1" containsInteger="1" minValue="10" maxValue="983"/>
    </cacheField>
    <cacheField name="Impressions" numFmtId="1">
      <sharedItems containsSemiMixedTypes="0" containsString="0" containsNumber="1" containsInteger="1" minValue="588" maxValue="98100"/>
    </cacheField>
    <cacheField name="Engagement Rate" numFmtId="9">
      <sharedItems containsSemiMixedTypes="0" containsString="0" containsNumber="1" minValue="5.2551586421122697E-2" maxValue="1.8129251700680271" count="300">
        <n v="9.0759753593429152E-2"/>
        <n v="7.6097681302417369E-2"/>
        <n v="5.5531494209584788E-2"/>
        <n v="0.15105033277870217"/>
        <n v="6.5617093055946027E-2"/>
        <n v="0.17954159592529711"/>
        <n v="7.0272020725388601E-2"/>
        <n v="0.10340359564080613"/>
        <n v="8.8019732205778717E-2"/>
        <n v="7.198635172059864E-2"/>
        <n v="0.11571269132653061"/>
        <n v="0.12885405960945528"/>
        <n v="7.5868578363072495E-2"/>
        <n v="0.14521452145214522"/>
        <n v="5.941358024691358E-2"/>
        <n v="7.5843713789107758E-2"/>
        <n v="9.4235532537716729E-2"/>
        <n v="0.10297222222222223"/>
        <n v="0.10034235916588857"/>
        <n v="6.3809622724794221E-2"/>
        <n v="7.7249552156538517E-2"/>
        <n v="8.0294585987261149E-2"/>
        <n v="7.6867995018679955E-2"/>
        <n v="7.2070332803659209E-2"/>
        <n v="5.9496567505720827E-2"/>
        <n v="8.9730807577268201E-2"/>
        <n v="7.1501685934489398E-2"/>
        <n v="0.17057291666666666"/>
        <n v="0.21208106001558846"/>
        <n v="5.7655717106444085E-2"/>
        <n v="0.28245270711024134"/>
        <n v="0.19088381621305239"/>
        <n v="0.12781331438047855"/>
        <n v="7.055421038471886E-2"/>
        <n v="0.11861662987490802"/>
        <n v="7.6523535487678915E-2"/>
        <n v="0.17770337301587302"/>
        <n v="0.12577012959422137"/>
        <n v="7.2126493695121141E-2"/>
        <n v="0.13989473684210527"/>
        <n v="0.18433235867446393"/>
        <n v="0.21840570317563188"/>
        <n v="0.21826126954921804"/>
        <n v="9.8558100084817649E-2"/>
        <n v="7.5229902106199939E-2"/>
        <n v="0.16888537906137185"/>
        <n v="0.16683616863905326"/>
        <n v="7.349527665317139E-2"/>
        <n v="0.10617801791554102"/>
        <n v="0.13498547567175018"/>
        <n v="7.8689839572192513E-2"/>
        <n v="0.1569549774407219"/>
        <n v="0.36965174129353234"/>
        <n v="0.16510298716704411"/>
        <n v="9.1897770527460579E-2"/>
        <n v="0.12936184657162253"/>
        <n v="8.0862831858407078E-2"/>
        <n v="0.86601941747572819"/>
        <n v="9.2726081258191345E-2"/>
        <n v="0.1650782845473111"/>
        <n v="0.14276618001546368"/>
        <n v="0.53773584905660377"/>
        <n v="5.2551586421122697E-2"/>
        <n v="8.2047718322909427E-2"/>
        <n v="0.11990720603160794"/>
        <n v="0.29199735449735448"/>
        <n v="6.3749764195434822E-2"/>
        <n v="0.19310344827586207"/>
        <n v="9.3421052631578946E-2"/>
        <n v="0.38274706867671693"/>
        <n v="0.1199202926956749"/>
        <n v="8.837126600284495E-2"/>
        <n v="6.4265122330790625E-2"/>
        <n v="0.13351302785265048"/>
        <n v="0.12131237937689551"/>
        <n v="8.1177520071364848E-2"/>
        <n v="0.20416333066453163"/>
        <n v="8.2075471698113203E-2"/>
        <n v="8.860696018453515E-2"/>
        <n v="7.7533348349475686E-2"/>
        <n v="9.4413295955146179E-2"/>
        <n v="8.558620689655172E-2"/>
        <n v="0.16118220597196831"/>
        <n v="8.6737756939878216E-2"/>
        <n v="0.19156491900087783"/>
        <n v="6.5515821264328367E-2"/>
        <n v="0.20868152274837512"/>
        <n v="0.13576158940397351"/>
        <n v="0.16873144921925409"/>
        <n v="7.0822181933293038E-2"/>
        <n v="7.984956452889945E-2"/>
        <n v="0.13599052880820836"/>
        <n v="0.28045655718611695"/>
        <n v="0.16843866371633656"/>
        <n v="6.8108806480899509E-2"/>
        <n v="0.10339256865912763"/>
        <n v="8.7668609086629767E-2"/>
        <n v="0.11238095238095239"/>
        <n v="7.2000119875329657E-2"/>
        <n v="9.2298980747451867E-2"/>
        <n v="7.3707865168539333E-2"/>
        <n v="0.35666666666666669"/>
        <n v="9.9632815002833983E-2"/>
        <n v="0.13707250341997265"/>
        <n v="0.12896028558679162"/>
        <n v="8.5718409468138843E-2"/>
        <n v="6.2467323109097243E-2"/>
        <n v="0.10005698005698006"/>
        <n v="0.16744313510550835"/>
        <n v="0.12277759141227776"/>
        <n v="7.4071349760941527E-2"/>
        <n v="0.17441662408448305"/>
        <n v="0.11369088028965829"/>
        <n v="0.12942500000000001"/>
        <n v="6.2150491965739366E-2"/>
        <n v="0.16769515581610614"/>
        <n v="0.11792317271769326"/>
        <n v="8.0158206987475278E-2"/>
        <n v="0.31705583756345179"/>
        <n v="0.23414918414918415"/>
        <n v="0.32349397590361445"/>
        <n v="8.0565268065268064E-2"/>
        <n v="0.23616777446710979"/>
        <n v="0.33618012422360249"/>
        <n v="0.14265722032712325"/>
        <n v="9.9829463465827106E-2"/>
        <n v="6.9311459413307311E-2"/>
        <n v="0.12537731780940059"/>
        <n v="0.17291569632044715"/>
        <n v="8.9577656675749323E-2"/>
        <n v="0.13106060606060607"/>
        <n v="0.13493953401503478"/>
        <n v="7.172350922350923E-2"/>
        <n v="7.1133744304476013E-2"/>
        <n v="6.461481657304112E-2"/>
        <n v="0.20357370772176134"/>
        <n v="0.20871010638297871"/>
        <n v="0.16065573770491803"/>
        <n v="9.422796795338674E-2"/>
        <n v="0.15571802706241816"/>
        <n v="0.2316508937960042"/>
        <n v="6.9438087973557078E-2"/>
        <n v="0.50192307692307692"/>
        <n v="6.5455787978772245E-2"/>
        <n v="5.6416400425985093E-2"/>
        <n v="0.21636759108210984"/>
        <n v="0.15283323095823095"/>
        <n v="0.19864505202032423"/>
        <n v="7.7291421856639245E-2"/>
        <n v="6.3713620488940623E-2"/>
        <n v="0.10977802753582468"/>
        <n v="0.19511518179295032"/>
        <n v="0.17801355732390214"/>
        <n v="0.31965192168237855"/>
        <n v="0.11489268506351293"/>
        <n v="0.1095786671562328"/>
        <n v="0.10793717277486911"/>
        <n v="0.11307081114118571"/>
        <n v="0.21745283018867925"/>
        <n v="9.1137810638734856E-2"/>
        <n v="0.11508145034156594"/>
        <n v="8.6630570595585168E-2"/>
        <n v="0.23101532992668297"/>
        <n v="0.15355188488042157"/>
        <n v="0.15405989502933004"/>
        <n v="0.14320716458262928"/>
        <n v="9.859917557465242E-2"/>
        <n v="7.412002573292896E-2"/>
        <n v="0.12490884163239112"/>
        <n v="6.8655003457763777E-2"/>
        <n v="9.8068107400130972E-2"/>
        <n v="7.2739802071170159E-2"/>
        <n v="0.14348370927318296"/>
        <n v="0.13809430512016718"/>
        <n v="0.6508215962441315"/>
        <n v="5.4081095313322801E-2"/>
        <n v="9.1365878393951966E-2"/>
        <n v="0.70387596899224802"/>
        <n v="7.5280481001673588E-2"/>
        <n v="9.023070704558174E-2"/>
        <n v="0.23673521198273673"/>
        <n v="0.10132030477519921"/>
        <n v="0.28696581196581195"/>
        <n v="0.13614307931570763"/>
        <n v="9.5290736237010829E-2"/>
        <n v="8.4862714173059003E-2"/>
        <n v="8.3726921425504502E-2"/>
        <n v="8.4946236559139784E-2"/>
        <n v="7.2503306878306875E-2"/>
        <n v="5.5909322465613857E-2"/>
        <n v="9.9578134817341346E-2"/>
        <n v="0.1441326530612245"/>
        <n v="9.9255211647142488E-2"/>
        <n v="8.4203612479474554E-2"/>
        <n v="0.13667732704931829"/>
        <n v="0.12575841147269717"/>
        <n v="6.4884520656164318E-2"/>
        <n v="0.19847328244274809"/>
        <n v="8.5520696919660646E-2"/>
        <n v="6.246991874522239E-2"/>
        <n v="9.0606816292601824E-2"/>
        <n v="8.2108498129342594E-2"/>
        <n v="5.7332570758993957E-2"/>
        <n v="0.29713518352730528"/>
        <n v="0.1043848167539267"/>
        <n v="0.10768685795253277"/>
        <n v="0.14316214319138981"/>
        <n v="8.6537809426924378E-2"/>
        <n v="8.2753164556962022E-2"/>
        <n v="0.48518407662376534"/>
        <n v="0.18632075471698112"/>
        <n v="0.123309241094476"/>
        <n v="8.21914819340199E-2"/>
        <n v="0.37955854126679461"/>
        <n v="7.2116777745580993E-2"/>
        <n v="5.8316766070245198E-2"/>
        <n v="6.2603126356925748E-2"/>
        <n v="0.18806848582129482"/>
        <n v="0.25701459034792368"/>
        <n v="1.8129251700680271"/>
        <n v="0.15989220750056141"/>
        <n v="0.11143487163332809"/>
        <n v="6.2129685107516146E-2"/>
        <n v="0.32083531086853345"/>
        <n v="5.6653298485940883E-2"/>
        <n v="0.25537047673750718"/>
        <n v="0.11232349165596919"/>
        <n v="8.1808097615085965E-2"/>
        <n v="0.13387048227640017"/>
        <n v="7.7512577512577507E-2"/>
        <n v="8.5734265734265735E-2"/>
        <n v="0.7168674698795181"/>
        <n v="7.2969143576826198E-2"/>
        <n v="7.5968222442899705E-2"/>
        <n v="0.1283706906360223"/>
        <n v="0.12943516308671441"/>
        <n v="6.7234398994834563E-2"/>
        <n v="7.2579365079365077E-2"/>
        <n v="0.25062082139446035"/>
        <n v="8.6293505561535699E-2"/>
        <n v="0.17743908486792079"/>
        <n v="0.18519683938186141"/>
        <n v="9.7001272669424113E-2"/>
        <n v="0.25869984981763572"/>
        <n v="0.12232704402515723"/>
        <n v="0.23656250000000001"/>
        <n v="0.11879910213243547"/>
        <n v="0.26297968397291194"/>
        <n v="8.7733440816874911E-2"/>
        <n v="7.3170731707317069E-2"/>
        <n v="0.11619462599854757"/>
        <n v="0.15761129727142173"/>
        <n v="8.6897539284772202E-2"/>
        <n v="0.13331166419019316"/>
        <n v="0.11996283514733209"/>
        <n v="5.7936488444630008E-2"/>
        <n v="7.9915048543689318E-2"/>
        <n v="0.2023049153013052"/>
        <n v="0.25771055753262156"/>
        <n v="8.7752275425405618E-2"/>
        <n v="8.2835359571399134E-2"/>
        <n v="0.15339966832504145"/>
        <n v="0.26876680752977333"/>
        <n v="0.53389830508474578"/>
        <n v="0.25279701651571657"/>
        <n v="0.10086880280567512"/>
        <n v="6.3947934081681396E-2"/>
        <n v="8.4062694239588759E-2"/>
        <n v="0.22157421618066214"/>
        <n v="6.7103868574456813E-2"/>
        <n v="0.20675990675990677"/>
        <n v="0.14220299534507186"/>
        <n v="9.7700431949264685E-2"/>
        <n v="7.8849599245638849E-2"/>
        <n v="0.16754738655944859"/>
        <n v="0.2015852613538989"/>
        <n v="0.24763928234183191"/>
        <n v="0.11114018842096787"/>
        <n v="5.9928644240570844E-2"/>
        <n v="8.3274853801169585E-2"/>
        <n v="6.3118551273952411E-2"/>
        <n v="0.1071650124069479"/>
        <n v="5.8243321401216137E-2"/>
        <n v="0.11465952405480581"/>
        <n v="0.13517919809886983"/>
        <n v="0.19484607062063539"/>
        <n v="0.30126002290950743"/>
        <n v="6.800325430032543E-2"/>
        <n v="7.3018902217375503E-2"/>
        <n v="8.3921940869371006E-2"/>
        <n v="7.1956537279290869E-2"/>
        <n v="0.12353896103896105"/>
        <n v="0.12428384068475185"/>
        <n v="0.18248432325794406"/>
        <n v="0.16540727459016394"/>
        <n v="5.9387824897400819E-2"/>
        <n v="0.24349030470914126"/>
        <n v="5.8563792702765516E-2"/>
        <n v="0.13840458048129492"/>
        <n v="8.3539958039290485E-2"/>
      </sharedItems>
    </cacheField>
    <cacheField name="Platform" numFmtId="0">
      <sharedItems count="4">
        <s v="Twitter"/>
        <s v="YouTube"/>
        <s v="Instagram"/>
        <s v="Facebook"/>
      </sharedItems>
    </cacheField>
    <cacheField name="Content Type" numFmtId="0">
      <sharedItems count="6">
        <s v="Reel"/>
        <s v="Text"/>
        <s v="Story"/>
        <s v="Carousel"/>
        <s v="Image"/>
        <s v="Video"/>
      </sharedItems>
    </cacheField>
  </cacheFields>
  <extLst>
    <ext xmlns:x14="http://schemas.microsoft.com/office/spreadsheetml/2009/9/main" uri="{725AE2AE-9491-48be-B2B4-4EB974FC3084}">
      <x14:pivotCacheDefinition pivotCacheId="2"/>
    </ext>
  </extLst>
</pivotCacheDefinition>
</file>

<file path=xl/pivotCache/pivotCacheDefinition8.xml><?xml version="1.0" encoding="utf-8"?>
<pivotCacheDefinition xmlns="http://schemas.openxmlformats.org/spreadsheetml/2006/main" xmlns:r="http://schemas.openxmlformats.org/officeDocument/2006/relationships" r:id="rId1" refreshedBy="Garima Chawla" refreshedDate="45883.855005671299" createdVersion="4" refreshedVersion="4" minRefreshableVersion="3" recordCount="200">
  <cacheSource type="worksheet">
    <worksheetSource name="Table1"/>
  </cacheSource>
  <cacheFields count="7">
    <cacheField name="Week_Start_Date" numFmtId="14">
      <sharedItems containsSemiMixedTypes="0" containsNonDate="0" containsDate="1" containsString="0" minDate="2024-06-03T00:00:00" maxDate="2025-05-13T00:00:00" count="5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d v="2025-02-03T00:00:00"/>
        <d v="2025-02-10T00:00:00"/>
        <d v="2025-02-17T00:00:00"/>
        <d v="2025-02-24T00:00:00"/>
        <d v="2025-03-03T00:00:00"/>
        <d v="2025-03-10T00:00:00"/>
        <d v="2025-03-17T00:00:00"/>
        <d v="2025-03-24T00:00:00"/>
        <d v="2025-03-31T00:00:00"/>
        <d v="2025-04-07T00:00:00"/>
        <d v="2025-04-14T00:00:00"/>
        <d v="2025-04-21T00:00:00"/>
        <d v="2025-04-28T00:00:00"/>
        <d v="2025-05-05T00:00:00"/>
        <d v="2025-05-12T00:00:00"/>
      </sharedItems>
    </cacheField>
    <cacheField name="New_Followers" numFmtId="0">
      <sharedItems containsSemiMixedTypes="0" containsString="0" containsNumber="1" containsInteger="1" minValue="115" maxValue="1980"/>
    </cacheField>
    <cacheField name="Unfollows" numFmtId="0">
      <sharedItems containsSemiMixedTypes="0" containsString="0" containsNumber="1" containsInteger="1" minValue="20" maxValue="498"/>
    </cacheField>
    <cacheField name="Total_Followers" numFmtId="0">
      <sharedItems containsSemiMixedTypes="0" containsString="0" containsNumber="1" containsInteger="1" minValue="11435" maxValue="496982"/>
    </cacheField>
    <cacheField name="Net Follower Gain" numFmtId="0">
      <sharedItems containsSemiMixedTypes="0" containsString="0" containsNumber="1" containsInteger="1" minValue="-337" maxValue="1881"/>
    </cacheField>
    <cacheField name="Platform" numFmtId="0">
      <sharedItems count="4">
        <s v="YouTube"/>
        <s v="Instagram"/>
        <s v="Facebook"/>
        <s v="Twitter"/>
      </sharedItems>
    </cacheField>
    <cacheField name="Growth_Rate" numFmtId="10">
      <sharedItems containsSemiMixedTypes="0" containsString="0" containsNumber="1" minValue="-4.0819787301048958E-3" maxValue="0.10825114265095021" count="200">
        <n v="2.7557542170624167E-3"/>
        <n v="3.0428616268120576E-3"/>
        <n v="2.3491348994232664E-2"/>
        <n v="2.826320879360366E-3"/>
        <n v="4.0530081660374974E-3"/>
        <n v="2.4016739232334168E-3"/>
        <n v="1.0517322049758936E-2"/>
        <n v="7.3128442639386348E-4"/>
        <n v="8.1535847453627231E-3"/>
        <n v="1.0551445425805821E-2"/>
        <n v="1.9542790614208243E-3"/>
        <n v="8.80238003818718E-4"/>
        <n v="6.3510173036698994E-2"/>
        <n v="2.798060458211721E-3"/>
        <n v="1.7636832660385824E-2"/>
        <n v="-2.8860773750305035E-4"/>
        <n v="4.3037693661692649E-3"/>
        <n v="8.0050669434719116E-4"/>
        <n v="2.9088264703208797E-4"/>
        <n v="-5.2211602419375983E-4"/>
        <n v="2.8717173625543171E-2"/>
        <n v="1.40324773607655E-3"/>
        <n v="2.1994574101175039E-3"/>
        <n v="1.2276812319721568E-3"/>
        <n v="1.1967386439556591E-2"/>
        <n v="1.8982132901478749E-3"/>
        <n v="1.0211701333265254E-3"/>
        <n v="-4.9009939454794306E-4"/>
        <n v="6.6371458255580548E-3"/>
        <n v="3.2572737872501967E-3"/>
        <n v="1.0340418313957282E-3"/>
        <n v="3.3557613568250698E-4"/>
        <n v="5.1986619096302169E-3"/>
        <n v="2.2861730899256253E-2"/>
        <n v="7.600121601945631E-3"/>
        <n v="-7.3097734889686784E-4"/>
        <n v="8.0371168669857163E-4"/>
        <n v="7.2889860753698943E-4"/>
        <n v="9.9485420240137223E-4"/>
        <n v="-1.5755714445670778E-3"/>
        <n v="4.3366318609156986E-3"/>
        <n v="2.7085701202809553E-3"/>
        <n v="1.011348268360087E-2"/>
        <n v="8.5080354946042954E-5"/>
        <n v="8.825634093981077E-3"/>
        <n v="5.7523759813836147E-3"/>
        <n v="2.1728440241071327E-3"/>
        <n v="2.335271198731579E-4"/>
        <n v="3.5456226214689766E-3"/>
        <n v="6.5914381026955706E-3"/>
        <n v="9.7527544941747058E-5"/>
        <n v="1.1713324743561855E-4"/>
        <n v="1.2306082974775983E-2"/>
        <n v="2.1026918479944948E-3"/>
        <n v="8.9764429025449434E-4"/>
        <n v="6.1798299135137512E-4"/>
        <n v="4.1581361392816901E-3"/>
        <n v="4.6435400163889647E-3"/>
        <n v="1.7032345973398571E-2"/>
        <n v="5.990134708914012E-4"/>
        <n v="2.8673012960201858E-3"/>
        <n v="7.4222825979957871E-3"/>
        <n v="2.0668041724136477E-4"/>
        <n v="-2.6681341404439108E-4"/>
        <n v="6.2566104068286429E-3"/>
        <n v="1.592351646960128E-2"/>
        <n v="1.5758651286601596E-3"/>
        <n v="-7.9248226299566635E-5"/>
        <n v="1.8079694785926241E-2"/>
        <n v="2.7682576721248606E-3"/>
        <n v="9.2287307798970819E-3"/>
        <n v="-3.9477485703195471E-4"/>
        <n v="1.0000908202133741E-2"/>
        <n v="4.3810281972675247E-3"/>
        <n v="1.0019784829366461E-3"/>
        <n v="2.2456063766826309E-4"/>
        <n v="3.1501331857780751E-3"/>
        <n v="1.8425729749269497E-3"/>
        <n v="1.8083871090552605E-3"/>
        <n v="-6.456361452939582E-5"/>
        <n v="5.7763419096181542E-3"/>
        <n v="2.4623771231227277E-3"/>
        <n v="1.8687212668142345E-2"/>
        <n v="7.3371064356504961E-4"/>
        <n v="5.4180958515762179E-3"/>
        <n v="1.6622321237901201E-3"/>
        <n v="1.8382090319876945E-3"/>
        <n v="1.5381417584701726E-4"/>
        <n v="3.6508153411678964E-3"/>
        <n v="2.5430053699827069E-2"/>
        <n v="4.0317597627286209E-3"/>
        <n v="1.6918035252172713E-3"/>
        <n v="1.3172212358971423E-2"/>
        <n v="1.7550345364335054E-2"/>
        <n v="2.8821299683708945E-3"/>
        <n v="-3.4250669665215861E-4"/>
        <n v="9.1277744844858602E-4"/>
        <n v="2.1248528096751631E-4"/>
        <n v="1.9887634863023914E-4"/>
        <n v="-9.5914811987394058E-4"/>
        <n v="5.9936417126309005E-3"/>
        <n v="3.9565022381564839E-3"/>
        <n v="1.4152074838090669E-2"/>
        <n v="1.1079079758069075E-3"/>
        <n v="3.6277109484146308E-3"/>
        <n v="3.8511033114748661E-3"/>
        <n v="3.7850431101244257E-3"/>
        <n v="1.3151115811166245E-3"/>
        <n v="8.3806473528412681E-2"/>
        <n v="3.8307014117515761E-2"/>
        <n v="5.0721615839286359E-3"/>
        <n v="1.2679964770499277E-3"/>
        <n v="3.0759118725472716E-3"/>
        <n v="3.311568846722701E-3"/>
        <n v="4.1536387893013997E-3"/>
        <n v="1.7917737946946315E-3"/>
        <n v="6.3113158835445049E-2"/>
        <n v="1.1230414576116569E-2"/>
        <n v="7.8202834584935772E-3"/>
        <n v="2.4359408109118751E-3"/>
        <n v="4.6806929323118035E-3"/>
        <n v="1.253515525127127E-2"/>
        <n v="5.5634189738421064E-3"/>
        <n v="1.0669005078738719E-2"/>
        <n v="3.2008104408927781E-3"/>
        <n v="1.9361810704529763E-3"/>
        <n v="8.8669950738916262E-3"/>
        <n v="6.4766839378238338E-3"/>
        <n v="4.9282654051223049E-3"/>
        <n v="6.2409087760615087E-2"/>
        <n v="1.3262186302564765E-3"/>
        <n v="-2.9514486693885583E-4"/>
        <n v="4.0971536250166149E-3"/>
        <n v="7.1621491270377159E-3"/>
        <n v="2.1486931256659019E-3"/>
        <n v="8.9052952094934197E-4"/>
        <n v="5.4309533874905263E-3"/>
        <n v="2.6534161921203288E-3"/>
        <n v="2.7948348464241365E-3"/>
        <n v="-4.6464109274628077E-4"/>
        <n v="3.0720567989168156E-3"/>
        <n v="5.5005257855530306E-3"/>
        <n v="3.2046588643454949E-3"/>
        <n v="-7.4972485467156139E-4"/>
        <n v="7.7568587198256845E-3"/>
        <n v="2.9756017144741179E-3"/>
        <n v="9.4958208908059605E-3"/>
        <n v="2.9427518601934728E-3"/>
        <n v="1.5147617822744291E-2"/>
        <n v="1.1086997546706926E-2"/>
        <n v="2.1291007252180398E-3"/>
        <n v="-2.5410691720235154E-4"/>
        <n v="7.4073109768798169E-3"/>
        <n v="1.0867503398564699E-2"/>
        <n v="2.1885278918832756E-3"/>
        <n v="2.2333891680625349E-3"/>
        <n v="5.1052298518124532E-3"/>
        <n v="1.9268070513850934E-3"/>
        <n v="1.4029055733207443E-3"/>
        <n v="-3.2435585380545735E-4"/>
        <n v="0.10825114265095021"/>
        <n v="1.2622336046830695E-2"/>
        <n v="2.6639909400836752E-3"/>
        <n v="4.5873346287504706E-4"/>
        <n v="7.9689298043728429E-2"/>
        <n v="3.2619275185675578E-3"/>
        <n v="6.9173294769824048E-2"/>
        <n v="1.6572027392586454E-3"/>
        <n v="1.268716241173857E-3"/>
        <n v="1.2636715002329981E-3"/>
        <n v="8.8022790888170322E-4"/>
        <n v="1.3832962243592781E-3"/>
        <n v="8.4497101083942528E-3"/>
        <n v="3.3667947287974553E-3"/>
        <n v="2.2667798288422093E-3"/>
        <n v="1.3889264193260734E-3"/>
        <n v="1.0436528865268368E-2"/>
        <n v="3.4032917638311531E-2"/>
        <n v="7.1981098934404211E-4"/>
        <n v="2.1195852212872357E-3"/>
        <n v="3.9239564305527366E-4"/>
        <n v="3.7191155522184875E-4"/>
        <n v="-2.3994481269308059E-3"/>
        <n v="-2.4750024750024749E-3"/>
        <n v="6.0267642955734836E-3"/>
        <n v="2.7690774864725927E-3"/>
        <n v="2.2734693021737242E-3"/>
        <n v="9.5802484827301332E-3"/>
        <n v="3.4511059684624078E-3"/>
        <n v="1.9454574184929272E-3"/>
        <n v="5.5706165282028861E-2"/>
        <n v="2.014855668727483E-3"/>
        <n v="4.1995793722733989E-3"/>
        <n v="3.1174901520344203E-3"/>
        <n v="5.8190830903102836E-3"/>
        <n v="8.0965664826031301E-4"/>
        <n v="3.5361871958419907E-3"/>
        <n v="1.1156186612576065E-3"/>
        <n v="5.8952701962314107E-4"/>
        <n v="-4.0819787301048958E-3"/>
      </sharedItems>
    </cacheField>
  </cacheFields>
  <extLst>
    <ext xmlns:x14="http://schemas.microsoft.com/office/spreadsheetml/2009/9/main" uri="{725AE2AE-9491-48be-B2B4-4EB974FC3084}">
      <x14:pivotCacheDefinition pivotCacheId="1"/>
    </ext>
  </extLst>
</pivotCacheDefinition>
</file>

<file path=xl/pivotCache/pivotCacheDefinition9.xml><?xml version="1.0" encoding="utf-8"?>
<pivotCacheDefinition xmlns="http://schemas.openxmlformats.org/spreadsheetml/2006/main" xmlns:r="http://schemas.openxmlformats.org/officeDocument/2006/relationships" r:id="rId1" refreshedBy="Garima Chawla" refreshedDate="45885.775022106478" createdVersion="4" refreshedVersion="4" minRefreshableVersion="3" recordCount="300">
  <cacheSource type="worksheet">
    <worksheetSource name="Table3"/>
  </cacheSource>
  <cacheFields count="17">
    <cacheField name="Post ID" numFmtId="0">
      <sharedItems/>
    </cacheField>
    <cacheField name="Platform" numFmtId="0">
      <sharedItems/>
    </cacheField>
    <cacheField name="Date" numFmtId="14">
      <sharedItems containsSemiMixedTypes="0" containsNonDate="0" containsDate="1" containsString="0" minDate="2024-06-01T00:00:00" maxDate="2025-05-15T00:00:00"/>
    </cacheField>
    <cacheField name="Content Type" numFmtId="0">
      <sharedItems/>
    </cacheField>
    <cacheField name="Post Text" numFmtId="0">
      <sharedItems/>
    </cacheField>
    <cacheField name="Likes" numFmtId="1">
      <sharedItems containsSemiMixedTypes="0" containsString="0" containsNumber="1" containsInteger="1" minValue="53" maxValue="4941"/>
    </cacheField>
    <cacheField name="Shares" numFmtId="1">
      <sharedItems containsSemiMixedTypes="0" containsString="0" containsNumber="1" containsInteger="1" minValue="10" maxValue="983"/>
    </cacheField>
    <cacheField name="Comments" numFmtId="1">
      <sharedItems containsSemiMixedTypes="0" containsString="0" containsNumber="1" containsInteger="1" minValue="7" maxValue="500"/>
    </cacheField>
    <cacheField name="Impressions" numFmtId="1">
      <sharedItems containsSemiMixedTypes="0" containsString="0" containsNumber="1" containsInteger="1" minValue="588" maxValue="98100"/>
    </cacheField>
    <cacheField name="Reach" numFmtId="1">
      <sharedItems containsSemiMixedTypes="0" containsString="0" containsNumber="1" containsInteger="1" minValue="7" maxValue="97772"/>
    </cacheField>
    <cacheField name="Clicks" numFmtId="1">
      <sharedItems containsSemiMixedTypes="0" containsString="0" containsNumber="1" containsInteger="1" minValue="10" maxValue="300"/>
    </cacheField>
    <cacheField name="Hashtags Used" numFmtId="0">
      <sharedItems/>
    </cacheField>
    <cacheField name="Hashtags Used2" numFmtId="0">
      <sharedItems containsBlank="1"/>
    </cacheField>
    <cacheField name="Hashtags Used3" numFmtId="0">
      <sharedItems containsBlank="1"/>
    </cacheField>
    <cacheField name="Campaign_Name" numFmtId="0">
      <sharedItems containsBlank="1" count="5">
        <s v="SummerSplash"/>
        <s v="FestiveRadiance"/>
        <s v="NewYearRefresh"/>
        <s v="DailyWellness"/>
        <m/>
      </sharedItems>
    </cacheField>
    <cacheField name="Engagement Rate" numFmtId="9">
      <sharedItems containsSemiMixedTypes="0" containsString="0" containsNumber="1" minValue="5.2551586421122697E-2" maxValue="1.8129251700680271"/>
    </cacheField>
    <cacheField name="Engagement" numFmtId="0">
      <sharedItems containsSemiMixedTypes="0" containsString="0" containsNumber="1" containsInteger="1" minValue="315" maxValue="6278"/>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300">
  <r>
    <s v="P001"/>
    <x v="0"/>
    <d v="2024-12-23T00:00:00"/>
    <x v="0"/>
    <s v="Check out our latest reel on twitter!"/>
    <n v="1461"/>
    <n v="184"/>
    <n v="344"/>
    <n v="21915"/>
    <n v="21675"/>
    <n v="15"/>
    <s v="#LiveForNow"/>
    <s v="#AnytimeIsPepsiTime"/>
    <m/>
    <s v="SummerSplash"/>
    <x v="0"/>
  </r>
  <r>
    <s v="P002"/>
    <x v="0"/>
    <d v="2025-04-03T00:00:00"/>
    <x v="1"/>
    <s v="Check out our latest text on twitter!"/>
    <n v="4054"/>
    <n v="389"/>
    <n v="493"/>
    <n v="64864"/>
    <n v="64383"/>
    <n v="117"/>
    <s v="#PepsiCoRefresh"/>
    <s v="#BetterWithPepsi"/>
    <m/>
    <s v="FestiveRadiance"/>
    <x v="1"/>
  </r>
  <r>
    <s v="P003"/>
    <x v="1"/>
    <d v="2025-05-12T00:00:00"/>
    <x v="0"/>
    <s v="Check out our latest reel on youtube!"/>
    <n v="2795"/>
    <n v="105"/>
    <n v="49"/>
    <n v="53105"/>
    <n v="52307"/>
    <n v="204"/>
    <s v="#PepsiCoRefresh"/>
    <m/>
    <m/>
    <s v="NewYearRefresh"/>
    <x v="2"/>
  </r>
  <r>
    <s v="P004"/>
    <x v="2"/>
    <d v="2024-08-12T00:00:00"/>
    <x v="2"/>
    <s v="Check out our latest story on instagram!"/>
    <n v="2404"/>
    <n v="363"/>
    <n v="138"/>
    <n v="19232"/>
    <n v="18636"/>
    <n v="128"/>
    <s v="#ThirstyForMore"/>
    <m/>
    <m/>
    <s v="DailyWellness"/>
    <x v="3"/>
  </r>
  <r>
    <s v="P005"/>
    <x v="1"/>
    <d v="2024-06-26T00:00:00"/>
    <x v="0"/>
    <s v="Check out our latest reel on youtube!"/>
    <n v="3557"/>
    <n v="687"/>
    <n v="424"/>
    <n v="71140"/>
    <n v="70701"/>
    <n v="224"/>
    <s v="#ThirstyForMore"/>
    <s v="#PepsiCoRefresh"/>
    <m/>
    <s v="SummerSplash"/>
    <x v="4"/>
  </r>
  <r>
    <s v="P006"/>
    <x v="3"/>
    <d v="2024-10-31T00:00:00"/>
    <x v="3"/>
    <s v="Check out our latest carousel on facebook!"/>
    <n v="2945"/>
    <n v="930"/>
    <n v="355"/>
    <n v="23560"/>
    <n v="23275"/>
    <n v="256"/>
    <s v="#PepsiCoRefresh"/>
    <m/>
    <m/>
    <s v="FestiveRadiance"/>
    <x v="5"/>
  </r>
  <r>
    <s v="P007"/>
    <x v="0"/>
    <d v="2024-06-24T00:00:00"/>
    <x v="3"/>
    <s v="Check out our latest carousel on twitter!"/>
    <n v="3860"/>
    <n v="201"/>
    <n v="279"/>
    <n v="61760"/>
    <n v="61660"/>
    <n v="235"/>
    <s v="#PepsiCoRefresh"/>
    <m/>
    <m/>
    <s v="FestiveRadiance"/>
    <x v="6"/>
  </r>
  <r>
    <s v="P008"/>
    <x v="1"/>
    <d v="2024-07-13T00:00:00"/>
    <x v="4"/>
    <s v="Check out our latest image on youtube!"/>
    <n v="3929"/>
    <n v="262"/>
    <n v="278"/>
    <n v="43219"/>
    <n v="42841"/>
    <n v="39"/>
    <s v="#ThirstyForMore"/>
    <m/>
    <m/>
    <s v="DailyWellness"/>
    <x v="7"/>
  </r>
  <r>
    <s v="P009"/>
    <x v="3"/>
    <d v="2024-08-30T00:00:00"/>
    <x v="1"/>
    <s v="Check out our latest text on facebook!"/>
    <n v="3784"/>
    <n v="808"/>
    <n v="404"/>
    <n v="56760"/>
    <n v="56343"/>
    <n v="131"/>
    <s v="#PepsiCoRefresh"/>
    <m/>
    <m/>
    <s v="FestiveRadiance"/>
    <x v="8"/>
  </r>
  <r>
    <s v="P010"/>
    <x v="3"/>
    <d v="2025-03-11T00:00:00"/>
    <x v="4"/>
    <s v="Check out our latest image on facebook!"/>
    <n v="4241"/>
    <n v="902"/>
    <n v="47"/>
    <n v="72097"/>
    <n v="71598"/>
    <n v="167"/>
    <s v="#PepsiCoRefresh"/>
    <m/>
    <m/>
    <s v="FestiveRadiance"/>
    <x v="9"/>
  </r>
  <r>
    <s v="P011"/>
    <x v="2"/>
    <d v="2025-02-02T00:00:00"/>
    <x v="2"/>
    <s v="Check out our latest story on instagram!"/>
    <n v="1792"/>
    <n v="614"/>
    <n v="497"/>
    <n v="25088"/>
    <n v="24675"/>
    <n v="65"/>
    <s v="#LiveForNow"/>
    <m/>
    <m/>
    <s v="DailyWellness"/>
    <x v="10"/>
  </r>
  <r>
    <s v="P012"/>
    <x v="3"/>
    <d v="2024-07-21T00:00:00"/>
    <x v="0"/>
    <s v="Check out our latest reel on facebook!"/>
    <n v="1946"/>
    <n v="686"/>
    <n v="377"/>
    <n v="23352"/>
    <n v="22982"/>
    <n v="213"/>
    <s v="#LiveForNow"/>
    <m/>
    <m/>
    <s v="NewYearRefresh"/>
    <x v="11"/>
  </r>
  <r>
    <s v="P013"/>
    <x v="1"/>
    <d v="2024-11-18T00:00:00"/>
    <x v="3"/>
    <s v="Check out our latest carousel on youtube!"/>
    <n v="1171"/>
    <n v="286"/>
    <n v="231"/>
    <n v="22249"/>
    <n v="21282"/>
    <n v="114"/>
    <s v="#ThirstyForMore"/>
    <m/>
    <m/>
    <s v="SummerSplash"/>
    <x v="12"/>
  </r>
  <r>
    <s v="P014"/>
    <x v="3"/>
    <d v="2025-02-16T00:00:00"/>
    <x v="2"/>
    <s v="Check out our latest story on facebook!"/>
    <n v="4242"/>
    <n v="555"/>
    <n v="131"/>
    <n v="33936"/>
    <n v="33802"/>
    <n v="265"/>
    <s v="#LiveForNow"/>
    <m/>
    <m/>
    <m/>
    <x v="13"/>
  </r>
  <r>
    <s v="P015"/>
    <x v="3"/>
    <d v="2024-10-24T00:00:00"/>
    <x v="5"/>
    <s v="Check out our latest video on facebook!"/>
    <n v="3888"/>
    <n v="604"/>
    <n v="128"/>
    <n v="77760"/>
    <n v="77167"/>
    <n v="20"/>
    <s v="#LiveForNow"/>
    <m/>
    <m/>
    <s v="SummerSplash"/>
    <x v="14"/>
  </r>
  <r>
    <s v="P016"/>
    <x v="3"/>
    <d v="2024-08-26T00:00:00"/>
    <x v="1"/>
    <s v="Check out our latest text on facebook!"/>
    <n v="3452"/>
    <n v="377"/>
    <n v="360"/>
    <n v="55232"/>
    <n v="55075"/>
    <n v="87"/>
    <s v="#LiveForNow"/>
    <m/>
    <m/>
    <s v="NewYearRefresh"/>
    <x v="15"/>
  </r>
  <r>
    <s v="P017"/>
    <x v="3"/>
    <d v="2025-05-05T00:00:00"/>
    <x v="1"/>
    <s v="Check out our latest text on facebook!"/>
    <n v="4441"/>
    <n v="511"/>
    <n v="70"/>
    <n v="53292"/>
    <n v="53082"/>
    <n v="159"/>
    <s v="#ThirstyForMore"/>
    <m/>
    <m/>
    <s v="DailyWellness"/>
    <x v="16"/>
  </r>
  <r>
    <s v="P018"/>
    <x v="2"/>
    <d v="2024-08-19T00:00:00"/>
    <x v="0"/>
    <s v="Check out our latest reel on instagram!"/>
    <n v="3000"/>
    <n v="382"/>
    <n v="325"/>
    <n v="36000"/>
    <n v="35819"/>
    <n v="19"/>
    <s v="#LiveForNow"/>
    <m/>
    <m/>
    <s v="SummerSplash"/>
    <x v="17"/>
  </r>
  <r>
    <s v="P019"/>
    <x v="2"/>
    <d v="2024-06-23T00:00:00"/>
    <x v="5"/>
    <s v="Check out our latest video on instagram!"/>
    <n v="1071"/>
    <n v="519"/>
    <n v="22"/>
    <n v="16065"/>
    <n v="15865"/>
    <n v="103"/>
    <s v="#PepsiCoRefresh"/>
    <m/>
    <m/>
    <s v="DailyWellness"/>
    <x v="18"/>
  </r>
  <r>
    <s v="P020"/>
    <x v="2"/>
    <d v="2024-09-09T00:00:00"/>
    <x v="3"/>
    <s v="Check out our latest carousel on instagram!"/>
    <n v="4054"/>
    <n v="488"/>
    <n v="373"/>
    <n v="77026"/>
    <n v="76881"/>
    <n v="25"/>
    <s v="#PepsiCoRefresh"/>
    <m/>
    <m/>
    <s v="SummerSplash"/>
    <x v="19"/>
  </r>
  <r>
    <s v="P021"/>
    <x v="2"/>
    <d v="2025-01-04T00:00:00"/>
    <x v="0"/>
    <s v="Check out our latest reel on instagram!"/>
    <n v="4838"/>
    <n v="640"/>
    <n v="128"/>
    <n v="72570"/>
    <n v="72396"/>
    <n v="83"/>
    <s v="#LiveForNow"/>
    <m/>
    <m/>
    <s v="DailyWellness"/>
    <x v="20"/>
  </r>
  <r>
    <s v="P022"/>
    <x v="3"/>
    <d v="2025-02-27T00:00:00"/>
    <x v="1"/>
    <s v="Check out our latest text on facebook!"/>
    <n v="1570"/>
    <n v="187"/>
    <n v="260"/>
    <n v="25120"/>
    <n v="24613"/>
    <n v="133"/>
    <s v="#PepsiCoRefresh"/>
    <m/>
    <m/>
    <s v="DailyWellness"/>
    <x v="21"/>
  </r>
  <r>
    <s v="P023"/>
    <x v="3"/>
    <d v="2024-11-06T00:00:00"/>
    <x v="5"/>
    <s v="Check out our latest video on facebook!"/>
    <n v="1606"/>
    <n v="547"/>
    <n v="316"/>
    <n v="32120"/>
    <n v="31736"/>
    <n v="225"/>
    <s v="#PepsiCoRefresh"/>
    <s v="#AnytimeIsPepsiTime"/>
    <m/>
    <s v="FestiveRadiance"/>
    <x v="22"/>
  </r>
  <r>
    <s v="P024"/>
    <x v="3"/>
    <d v="2025-01-23T00:00:00"/>
    <x v="5"/>
    <s v="Check out our latest video on facebook!"/>
    <n v="3961"/>
    <n v="761"/>
    <n v="131"/>
    <n v="67337"/>
    <n v="66615"/>
    <n v="161"/>
    <s v="#LiveForNow"/>
    <m/>
    <m/>
    <s v="NewYearRefresh"/>
    <x v="23"/>
  </r>
  <r>
    <s v="P025"/>
    <x v="0"/>
    <d v="2025-04-10T00:00:00"/>
    <x v="3"/>
    <s v="Check out our latest carousel on twitter!"/>
    <n v="3128"/>
    <n v="211"/>
    <n v="197"/>
    <n v="59432"/>
    <n v="59182"/>
    <n v="238"/>
    <s v="#ThirstyForMore"/>
    <m/>
    <m/>
    <m/>
    <x v="24"/>
  </r>
  <r>
    <s v="P026"/>
    <x v="1"/>
    <d v="2025-04-05T00:00:00"/>
    <x v="0"/>
    <s v="Check out our latest reel on youtube!"/>
    <n v="3009"/>
    <n v="413"/>
    <n v="358"/>
    <n v="42126"/>
    <n v="41309"/>
    <n v="211"/>
    <s v="#LiveForNow"/>
    <m/>
    <m/>
    <s v="FestiveRadiance"/>
    <x v="25"/>
  </r>
  <r>
    <s v="P027"/>
    <x v="1"/>
    <d v="2024-09-17T00:00:00"/>
    <x v="1"/>
    <s v="Check out our latest text on youtube!"/>
    <n v="2076"/>
    <n v="195"/>
    <n v="104"/>
    <n v="33216"/>
    <n v="32244"/>
    <n v="51"/>
    <s v="#LiveForNow"/>
    <m/>
    <m/>
    <s v="DailyWellness"/>
    <x v="26"/>
  </r>
  <r>
    <s v="P028"/>
    <x v="2"/>
    <d v="2025-03-04T00:00:00"/>
    <x v="5"/>
    <s v="Check out our latest video on instagram!"/>
    <n v="432"/>
    <n v="624"/>
    <n v="123"/>
    <n v="6912"/>
    <n v="6259"/>
    <n v="79"/>
    <s v="#LiveForNow"/>
    <m/>
    <m/>
    <s v="DailyWellness"/>
    <x v="27"/>
  </r>
  <r>
    <s v="P029"/>
    <x v="2"/>
    <d v="2025-01-31T00:00:00"/>
    <x v="3"/>
    <s v="Check out our latest carousel on instagram!"/>
    <n v="2566"/>
    <n v="118"/>
    <n v="37"/>
    <n v="12830"/>
    <n v="12264"/>
    <n v="221"/>
    <s v="#LiveForNow"/>
    <m/>
    <m/>
    <s v="NewYearRefresh"/>
    <x v="28"/>
  </r>
  <r>
    <s v="P030"/>
    <x v="2"/>
    <d v="2025-02-25T00:00:00"/>
    <x v="5"/>
    <s v="Check out our latest video on instagram!"/>
    <n v="3095"/>
    <n v="39"/>
    <n v="78"/>
    <n v="55710"/>
    <n v="54808"/>
    <n v="93"/>
    <s v="#ThirstyForMore"/>
    <m/>
    <m/>
    <m/>
    <x v="29"/>
  </r>
  <r>
    <s v="P031"/>
    <x v="2"/>
    <d v="2024-12-16T00:00:00"/>
    <x v="1"/>
    <s v="Check out our latest text on instagram!"/>
    <n v="438"/>
    <n v="153"/>
    <n v="275"/>
    <n v="3066"/>
    <n v="2701"/>
    <n v="282"/>
    <s v="#PepsiCoRefresh"/>
    <m/>
    <m/>
    <s v="FestiveRadiance"/>
    <x v="30"/>
  </r>
  <r>
    <s v="P032"/>
    <x v="0"/>
    <d v="2024-07-31T00:00:00"/>
    <x v="3"/>
    <s v="Check out our latest carousel on twitter!"/>
    <n v="2278"/>
    <n v="10"/>
    <n v="321"/>
    <n v="13668"/>
    <n v="12676"/>
    <n v="275"/>
    <s v="#ThirstyForMore"/>
    <m/>
    <m/>
    <s v="SummerSplash"/>
    <x v="31"/>
  </r>
  <r>
    <s v="P033"/>
    <x v="3"/>
    <d v="2024-08-21T00:00:00"/>
    <x v="4"/>
    <s v="Check out our latest image on facebook!"/>
    <n v="1407"/>
    <n v="400"/>
    <n v="351"/>
    <n v="16884"/>
    <n v="15954"/>
    <n v="113"/>
    <s v="#PepsiCoRefresh"/>
    <m/>
    <m/>
    <s v="SummerSplash"/>
    <x v="32"/>
  </r>
  <r>
    <s v="P034"/>
    <x v="3"/>
    <d v="2025-03-26T00:00:00"/>
    <x v="1"/>
    <s v="Check out our latest text on facebook!"/>
    <n v="1652"/>
    <n v="89"/>
    <n v="357"/>
    <n v="29736"/>
    <n v="28771"/>
    <n v="215"/>
    <s v="#PepsiCoRefresh"/>
    <m/>
    <m/>
    <s v="NewYearRefresh"/>
    <x v="33"/>
  </r>
  <r>
    <s v="P035"/>
    <x v="2"/>
    <d v="2024-11-30T00:00:00"/>
    <x v="5"/>
    <s v="Check out our latest video on instagram!"/>
    <n v="3775"/>
    <n v="16"/>
    <n v="239"/>
    <n v="33975"/>
    <n v="33310"/>
    <n v="271"/>
    <s v="#LiveForNow"/>
    <m/>
    <m/>
    <s v="FestiveRadiance"/>
    <x v="34"/>
  </r>
  <r>
    <s v="P036"/>
    <x v="2"/>
    <d v="2025-04-19T00:00:00"/>
    <x v="2"/>
    <s v="Check out our latest story on instagram!"/>
    <n v="4518"/>
    <n v="285"/>
    <n v="383"/>
    <n v="67770"/>
    <n v="67621"/>
    <n v="31"/>
    <s v="#ThirstyForMore"/>
    <m/>
    <m/>
    <s v="FestiveRadiance"/>
    <x v="35"/>
  </r>
  <r>
    <s v="P037"/>
    <x v="3"/>
    <d v="2025-01-06T00:00:00"/>
    <x v="3"/>
    <s v="Check out our latest carousel on facebook!"/>
    <n v="3024"/>
    <n v="925"/>
    <n v="350"/>
    <n v="24192"/>
    <n v="23518"/>
    <n v="36"/>
    <s v="#ThirstyForMore"/>
    <m/>
    <m/>
    <s v="FestiveRadiance"/>
    <x v="36"/>
  </r>
  <r>
    <s v="P038"/>
    <x v="1"/>
    <d v="2025-02-17T00:00:00"/>
    <x v="0"/>
    <s v="Check out our latest reel on youtube!"/>
    <n v="3138"/>
    <n v="123"/>
    <n v="291"/>
    <n v="28242"/>
    <n v="27550"/>
    <n v="87"/>
    <s v="#PepsiCoRefresh"/>
    <m/>
    <m/>
    <s v="DailyWellness"/>
    <x v="37"/>
  </r>
  <r>
    <s v="P039"/>
    <x v="3"/>
    <d v="2024-11-25T00:00:00"/>
    <x v="4"/>
    <s v="Check out our latest image on facebook!"/>
    <n v="3564"/>
    <n v="629"/>
    <n v="177"/>
    <n v="60588"/>
    <n v="59627"/>
    <n v="92"/>
    <s v="#PepsiCoRefresh"/>
    <m/>
    <m/>
    <m/>
    <x v="38"/>
  </r>
  <r>
    <s v="P040"/>
    <x v="0"/>
    <d v="2025-03-07T00:00:00"/>
    <x v="4"/>
    <s v="Check out our latest image on twitter!"/>
    <n v="4750"/>
    <n v="151"/>
    <n v="415"/>
    <n v="38000"/>
    <n v="37792"/>
    <n v="299"/>
    <s v="#ThirstyForMore"/>
    <m/>
    <m/>
    <s v="DailyWellness"/>
    <x v="39"/>
  </r>
  <r>
    <s v="P041"/>
    <x v="2"/>
    <d v="2025-03-08T00:00:00"/>
    <x v="0"/>
    <s v="Check out our latest reel on instagram!"/>
    <n v="456"/>
    <n v="629"/>
    <n v="428"/>
    <n v="8208"/>
    <n v="7377"/>
    <n v="205"/>
    <s v="#LiveForNow"/>
    <m/>
    <m/>
    <s v="DailyWellness"/>
    <x v="40"/>
  </r>
  <r>
    <s v="P042"/>
    <x v="1"/>
    <d v="2025-03-05T00:00:00"/>
    <x v="0"/>
    <s v="Check out our latest reel on youtube!"/>
    <n v="1543"/>
    <n v="820"/>
    <n v="333"/>
    <n v="12344"/>
    <n v="11496"/>
    <n v="241"/>
    <s v="#ThirstyForMore"/>
    <m/>
    <m/>
    <m/>
    <x v="41"/>
  </r>
  <r>
    <s v="P043"/>
    <x v="2"/>
    <d v="2024-12-14T00:00:00"/>
    <x v="3"/>
    <s v="Check out our latest carousel on instagram!"/>
    <n v="2174"/>
    <n v="658"/>
    <n v="15"/>
    <n v="13044"/>
    <n v="12206"/>
    <n v="137"/>
    <s v="#PepsiCoRefresh"/>
    <m/>
    <m/>
    <s v="NewYearRefresh"/>
    <x v="42"/>
  </r>
  <r>
    <s v="P044"/>
    <x v="0"/>
    <d v="2025-03-02T00:00:00"/>
    <x v="4"/>
    <s v="Check out our latest image on twitter!"/>
    <n v="2358"/>
    <n v="784"/>
    <n v="344"/>
    <n v="35370"/>
    <n v="34475"/>
    <n v="216"/>
    <s v="#PepsiCoRefresh"/>
    <m/>
    <m/>
    <m/>
    <x v="43"/>
  </r>
  <r>
    <s v="P045"/>
    <x v="3"/>
    <d v="2024-11-01T00:00:00"/>
    <x v="5"/>
    <s v="Check out our latest video on facebook!"/>
    <n v="3371"/>
    <n v="106"/>
    <n v="327"/>
    <n v="50565"/>
    <n v="49816"/>
    <n v="176"/>
    <s v="#LiveForNow"/>
    <m/>
    <m/>
    <s v="SummerSplash"/>
    <x v="44"/>
  </r>
  <r>
    <s v="P046"/>
    <x v="0"/>
    <d v="2025-05-02T00:00:00"/>
    <x v="5"/>
    <s v="Check out our latest video on twitter!"/>
    <n v="1108"/>
    <n v="177"/>
    <n v="212"/>
    <n v="8864"/>
    <n v="8710"/>
    <n v="97"/>
    <s v="#PepsiCoRefresh"/>
    <m/>
    <m/>
    <s v="DailyWellness"/>
    <x v="45"/>
  </r>
  <r>
    <s v="P047"/>
    <x v="0"/>
    <d v="2025-02-24T00:00:00"/>
    <x v="3"/>
    <s v="Check out our latest carousel on twitter!"/>
    <n v="2704"/>
    <n v="752"/>
    <n v="153"/>
    <n v="21632"/>
    <n v="20792"/>
    <n v="127"/>
    <s v="#LiveForNow"/>
    <m/>
    <m/>
    <m/>
    <x v="46"/>
  </r>
  <r>
    <s v="P048"/>
    <x v="0"/>
    <d v="2025-03-11T00:00:00"/>
    <x v="2"/>
    <s v="Check out our latest story on twitter!"/>
    <n v="1950"/>
    <n v="295"/>
    <n v="478"/>
    <n v="37050"/>
    <n v="36272"/>
    <n v="119"/>
    <s v="#PepsiCoRefresh"/>
    <m/>
    <m/>
    <m/>
    <x v="47"/>
  </r>
  <r>
    <s v="P049"/>
    <x v="0"/>
    <d v="2024-06-10T00:00:00"/>
    <x v="2"/>
    <s v="Check out our latest story on twitter!"/>
    <n v="2164"/>
    <n v="549"/>
    <n v="274"/>
    <n v="28132"/>
    <n v="27361"/>
    <n v="177"/>
    <s v="#PepsiCoRefresh"/>
    <m/>
    <m/>
    <s v="DailyWellness"/>
    <x v="48"/>
  </r>
  <r>
    <s v="P050"/>
    <x v="1"/>
    <d v="2024-07-03T00:00:00"/>
    <x v="2"/>
    <s v="Check out our latest story on youtube!"/>
    <n v="2754"/>
    <n v="130"/>
    <n v="90"/>
    <n v="22032"/>
    <n v="21288"/>
    <n v="112"/>
    <s v="#PepsiCoRefresh"/>
    <m/>
    <m/>
    <s v="NewYearRefresh"/>
    <x v="49"/>
  </r>
  <r>
    <s v="P051"/>
    <x v="3"/>
    <d v="2024-06-13T00:00:00"/>
    <x v="3"/>
    <s v="Check out our latest carousel on facebook!"/>
    <n v="2200"/>
    <n v="504"/>
    <n v="239"/>
    <n v="37400"/>
    <n v="36938"/>
    <n v="225"/>
    <s v="#LiveForNow"/>
    <m/>
    <m/>
    <s v="FestiveRadiance"/>
    <x v="50"/>
  </r>
  <r>
    <s v="P052"/>
    <x v="3"/>
    <d v="2025-01-03T00:00:00"/>
    <x v="4"/>
    <s v="Check out our latest image on facebook!"/>
    <n v="947"/>
    <n v="338"/>
    <n v="350"/>
    <n v="10417"/>
    <n v="9730"/>
    <n v="34"/>
    <s v="#PepsiCoRefresh"/>
    <m/>
    <m/>
    <s v="DailyWellness"/>
    <x v="51"/>
  </r>
  <r>
    <s v="P053"/>
    <x v="1"/>
    <d v="2025-02-24T00:00:00"/>
    <x v="3"/>
    <s v="Check out our latest carousel on youtube!"/>
    <n v="804"/>
    <n v="639"/>
    <n v="43"/>
    <n v="4020"/>
    <n v="3144"/>
    <n v="11"/>
    <s v="#ThirstyForMore"/>
    <s v="#BetterWithPepsi"/>
    <m/>
    <m/>
    <x v="52"/>
  </r>
  <r>
    <s v="P054"/>
    <x v="1"/>
    <d v="2025-03-13T00:00:00"/>
    <x v="3"/>
    <s v="Check out our latest carousel on youtube!"/>
    <n v="1686"/>
    <n v="904"/>
    <n v="472"/>
    <n v="18546"/>
    <n v="18171"/>
    <n v="52"/>
    <s v="#LiveForNow"/>
    <m/>
    <m/>
    <s v="FestiveRadiance"/>
    <x v="53"/>
  </r>
  <r>
    <s v="P055"/>
    <x v="3"/>
    <d v="2024-06-17T00:00:00"/>
    <x v="4"/>
    <s v="Check out our latest image on facebook!"/>
    <n v="1226"/>
    <n v="119"/>
    <n v="7"/>
    <n v="14712"/>
    <n v="14049"/>
    <n v="123"/>
    <s v="#ThirstyForMore"/>
    <m/>
    <m/>
    <s v="DailyWellness"/>
    <x v="54"/>
  </r>
  <r>
    <s v="P056"/>
    <x v="3"/>
    <d v="2024-12-18T00:00:00"/>
    <x v="3"/>
    <s v="Check out our latest carousel on facebook!"/>
    <n v="2946"/>
    <n v="498"/>
    <n v="367"/>
    <n v="29460"/>
    <n v="28527"/>
    <n v="60"/>
    <s v="#LiveForNow"/>
    <m/>
    <m/>
    <s v="NewYearRefresh"/>
    <x v="55"/>
  </r>
  <r>
    <s v="P057"/>
    <x v="0"/>
    <d v="2024-10-21T00:00:00"/>
    <x v="5"/>
    <s v="Check out our latest video on twitter!"/>
    <n v="2825"/>
    <n v="535"/>
    <n v="295"/>
    <n v="45200"/>
    <n v="44739"/>
    <n v="169"/>
    <s v="#PepsiCoRefresh"/>
    <m/>
    <m/>
    <s v="SummerSplash"/>
    <x v="56"/>
  </r>
  <r>
    <s v="P058"/>
    <x v="2"/>
    <d v="2025-04-15T00:00:00"/>
    <x v="0"/>
    <s v="Check out our latest reel on instagram!"/>
    <n v="103"/>
    <n v="770"/>
    <n v="19"/>
    <n v="1030"/>
    <n v="410"/>
    <n v="262"/>
    <s v="#PepsiCoRefresh"/>
    <m/>
    <m/>
    <s v="DailyWellness"/>
    <x v="57"/>
  </r>
  <r>
    <s v="P059"/>
    <x v="2"/>
    <d v="2024-06-22T00:00:00"/>
    <x v="1"/>
    <s v="Check out our latest text on instagram!"/>
    <n v="2180"/>
    <n v="263"/>
    <n v="387"/>
    <n v="30520"/>
    <n v="30059"/>
    <n v="174"/>
    <s v="#ThirstyForMore"/>
    <m/>
    <m/>
    <m/>
    <x v="58"/>
  </r>
  <r>
    <s v="P060"/>
    <x v="2"/>
    <d v="2025-01-28T00:00:00"/>
    <x v="5"/>
    <s v="Check out our latest video on instagram!"/>
    <n v="904"/>
    <n v="973"/>
    <n v="63"/>
    <n v="11752"/>
    <n v="11580"/>
    <n v="84"/>
    <s v="#ThirstyForMore"/>
    <s v="#PepsiCoRefresh"/>
    <s v="#AnytimeIsPepsiTime"/>
    <s v="NewYearRefresh"/>
    <x v="59"/>
  </r>
  <r>
    <s v="P061"/>
    <x v="0"/>
    <d v="2024-09-05T00:00:00"/>
    <x v="5"/>
    <s v="Check out our latest video on twitter!"/>
    <n v="4886"/>
    <n v="983"/>
    <n v="409"/>
    <n v="43974"/>
    <n v="43239"/>
    <n v="65"/>
    <s v="#PepsiCoRefresh"/>
    <m/>
    <m/>
    <s v="SummerSplash"/>
    <x v="60"/>
  </r>
  <r>
    <s v="P062"/>
    <x v="0"/>
    <d v="2024-11-22T00:00:00"/>
    <x v="3"/>
    <s v="Check out our latest carousel on twitter!"/>
    <n v="53"/>
    <n v="81"/>
    <n v="379"/>
    <n v="954"/>
    <n v="7"/>
    <n v="148"/>
    <s v="#PepsiCoRefresh"/>
    <m/>
    <m/>
    <s v="NewYearRefresh"/>
    <x v="61"/>
  </r>
  <r>
    <s v="P063"/>
    <x v="0"/>
    <d v="2024-07-31T00:00:00"/>
    <x v="3"/>
    <s v="Check out our latest carousel on twitter!"/>
    <n v="4507"/>
    <n v="217"/>
    <n v="13"/>
    <n v="90140"/>
    <n v="89591"/>
    <n v="125"/>
    <s v="#LiveForNow"/>
    <m/>
    <m/>
    <s v="NewYearRefresh"/>
    <x v="62"/>
  </r>
  <r>
    <s v="P064"/>
    <x v="3"/>
    <d v="2024-08-17T00:00:00"/>
    <x v="4"/>
    <s v="Check out our latest image on facebook!"/>
    <n v="2878"/>
    <n v="248"/>
    <n v="416"/>
    <n v="43170"/>
    <n v="42667"/>
    <n v="75"/>
    <s v="#LiveForNow"/>
    <m/>
    <m/>
    <s v="NewYearRefresh"/>
    <x v="63"/>
  </r>
  <r>
    <s v="P065"/>
    <x v="2"/>
    <d v="2025-03-28T00:00:00"/>
    <x v="2"/>
    <s v="Check out our latest story on instagram!"/>
    <n v="1881"/>
    <n v="501"/>
    <n v="99"/>
    <n v="20691"/>
    <n v="19987"/>
    <n v="289"/>
    <s v="#ThirstyForMore"/>
    <m/>
    <m/>
    <m/>
    <x v="64"/>
  </r>
  <r>
    <s v="P066"/>
    <x v="0"/>
    <d v="2024-07-26T00:00:00"/>
    <x v="3"/>
    <s v="Check out our latest carousel on twitter!"/>
    <n v="432"/>
    <n v="171"/>
    <n v="280"/>
    <n v="3024"/>
    <n v="2285"/>
    <n v="184"/>
    <s v="#ThirstyForMore"/>
    <m/>
    <m/>
    <s v="SummerSplash"/>
    <x v="65"/>
  </r>
  <r>
    <s v="P067"/>
    <x v="3"/>
    <d v="2025-03-29T00:00:00"/>
    <x v="3"/>
    <s v="Check out our latest carousel on facebook!"/>
    <n v="4712"/>
    <n v="568"/>
    <n v="127"/>
    <n v="84816"/>
    <n v="84691"/>
    <n v="100"/>
    <s v="#ThirstyForMore"/>
    <m/>
    <m/>
    <s v="NewYearRefresh"/>
    <x v="66"/>
  </r>
  <r>
    <s v="P068"/>
    <x v="2"/>
    <d v="2024-12-08T00:00:00"/>
    <x v="2"/>
    <s v="Check out our latest story on instagram!"/>
    <n v="2610"/>
    <n v="126"/>
    <n v="288"/>
    <n v="15660"/>
    <n v="15145"/>
    <n v="73"/>
    <s v="#ThirstyForMore"/>
    <m/>
    <m/>
    <m/>
    <x v="67"/>
  </r>
  <r>
    <s v="P069"/>
    <x v="0"/>
    <d v="2025-03-08T00:00:00"/>
    <x v="1"/>
    <s v="Check out our latest text on twitter!"/>
    <n v="1292"/>
    <n v="626"/>
    <n v="496"/>
    <n v="25840"/>
    <n v="24916"/>
    <n v="149"/>
    <s v="#LiveForNow"/>
    <m/>
    <m/>
    <s v="NewYearRefresh"/>
    <x v="68"/>
  </r>
  <r>
    <s v="P070"/>
    <x v="3"/>
    <d v="2025-04-02T00:00:00"/>
    <x v="5"/>
    <s v="Check out our latest video on facebook!"/>
    <n v="199"/>
    <n v="772"/>
    <n v="400"/>
    <n v="3582"/>
    <n v="2988"/>
    <n v="43"/>
    <s v="#PepsiCoRefresh"/>
    <m/>
    <m/>
    <m/>
    <x v="69"/>
  </r>
  <r>
    <s v="P071"/>
    <x v="1"/>
    <d v="2024-09-02T00:00:00"/>
    <x v="3"/>
    <s v="Check out our latest carousel on youtube!"/>
    <n v="2551"/>
    <n v="915"/>
    <n v="205"/>
    <n v="30612"/>
    <n v="30360"/>
    <n v="227"/>
    <s v="#PepsiCoRefresh"/>
    <m/>
    <m/>
    <s v="FestiveRadiance"/>
    <x v="70"/>
  </r>
  <r>
    <s v="P072"/>
    <x v="1"/>
    <d v="2025-03-03T00:00:00"/>
    <x v="0"/>
    <s v="Check out our latest reel on youtube!"/>
    <n v="296"/>
    <n v="60"/>
    <n v="141"/>
    <n v="5624"/>
    <n v="5239"/>
    <n v="88"/>
    <s v="#ThirstyForMore"/>
    <m/>
    <m/>
    <s v="FestiveRadiance"/>
    <x v="71"/>
  </r>
  <r>
    <s v="P073"/>
    <x v="3"/>
    <d v="2024-10-18T00:00:00"/>
    <x v="2"/>
    <s v="Check out our latest story on facebook!"/>
    <n v="4126"/>
    <n v="426"/>
    <n v="486"/>
    <n v="78394"/>
    <n v="77798"/>
    <n v="88"/>
    <s v="#LiveForNow"/>
    <m/>
    <m/>
    <s v="DailyWellness"/>
    <x v="72"/>
  </r>
  <r>
    <s v="P074"/>
    <x v="1"/>
    <d v="2024-10-28T00:00:00"/>
    <x v="0"/>
    <s v="Check out our latest reel on youtube!"/>
    <n v="1855"/>
    <n v="200"/>
    <n v="174"/>
    <n v="16695"/>
    <n v="16330"/>
    <n v="123"/>
    <s v="#PepsiCoRefresh"/>
    <m/>
    <m/>
    <s v="NewYearRefresh"/>
    <x v="73"/>
  </r>
  <r>
    <s v="P075"/>
    <x v="2"/>
    <d v="2024-08-01T00:00:00"/>
    <x v="0"/>
    <s v="Check out our latest reel on instagram!"/>
    <n v="1674"/>
    <n v="929"/>
    <n v="37"/>
    <n v="21762"/>
    <n v="20998"/>
    <n v="255"/>
    <s v="#PepsiCoRefresh"/>
    <m/>
    <m/>
    <s v="DailyWellness"/>
    <x v="74"/>
  </r>
  <r>
    <s v="P076"/>
    <x v="0"/>
    <d v="2024-11-07T00:00:00"/>
    <x v="2"/>
    <s v="Check out our latest story on twitter!"/>
    <n v="1121"/>
    <n v="135"/>
    <n v="18"/>
    <n v="15694"/>
    <n v="14957"/>
    <n v="99"/>
    <s v="#PepsiCoRefresh"/>
    <m/>
    <m/>
    <s v="DailyWellness"/>
    <x v="75"/>
  </r>
  <r>
    <s v="P077"/>
    <x v="3"/>
    <d v="2025-03-04T00:00:00"/>
    <x v="2"/>
    <s v="Check out our latest story on facebook!"/>
    <n v="1249"/>
    <n v="116"/>
    <n v="420"/>
    <n v="8743"/>
    <n v="8538"/>
    <n v="63"/>
    <s v="#PepsiCoRefresh"/>
    <m/>
    <m/>
    <m/>
    <x v="76"/>
  </r>
  <r>
    <s v="P078"/>
    <x v="0"/>
    <d v="2024-06-17T00:00:00"/>
    <x v="4"/>
    <s v="Check out our latest image on twitter!"/>
    <n v="954"/>
    <n v="324"/>
    <n v="288"/>
    <n v="19080"/>
    <n v="18859"/>
    <n v="21"/>
    <s v="#LiveForNow"/>
    <m/>
    <m/>
    <s v="DailyWellness"/>
    <x v="77"/>
  </r>
  <r>
    <s v="P079"/>
    <x v="2"/>
    <d v="2024-10-09T00:00:00"/>
    <x v="3"/>
    <s v="Check out our latest carousel on instagram!"/>
    <n v="3068"/>
    <n v="137"/>
    <n v="329"/>
    <n v="39884"/>
    <n v="39404"/>
    <n v="266"/>
    <s v="#ThirstyForMore"/>
    <m/>
    <m/>
    <s v="FestiveRadiance"/>
    <x v="78"/>
  </r>
  <r>
    <s v="P080"/>
    <x v="2"/>
    <d v="2024-06-13T00:00:00"/>
    <x v="2"/>
    <s v="Check out our latest story on instagram!"/>
    <n v="2103"/>
    <n v="892"/>
    <n v="103"/>
    <n v="39957"/>
    <n v="39466"/>
    <n v="28"/>
    <s v="#LiveForNow"/>
    <m/>
    <m/>
    <m/>
    <x v="79"/>
  </r>
  <r>
    <s v="P081"/>
    <x v="2"/>
    <d v="2024-10-19T00:00:00"/>
    <x v="2"/>
    <s v="Check out our latest story on instagram!"/>
    <n v="1816"/>
    <n v="29"/>
    <n v="41"/>
    <n v="19976"/>
    <n v="19262"/>
    <n v="283"/>
    <s v="#PepsiCoRefresh"/>
    <m/>
    <m/>
    <s v="NewYearRefresh"/>
    <x v="80"/>
  </r>
  <r>
    <s v="P082"/>
    <x v="2"/>
    <d v="2024-07-24T00:00:00"/>
    <x v="4"/>
    <s v="Check out our latest image on instagram!"/>
    <n v="725"/>
    <n v="88"/>
    <n v="428"/>
    <n v="14500"/>
    <n v="13637"/>
    <n v="200"/>
    <s v="#LiveForNow"/>
    <s v="#PepsiCoRefresh"/>
    <s v="#AnytimeIsPepsiTime"/>
    <s v="NewYearRefresh"/>
    <x v="81"/>
  </r>
  <r>
    <s v="P083"/>
    <x v="1"/>
    <d v="2024-10-15T00:00:00"/>
    <x v="5"/>
    <s v="Check out our latest video on youtube!"/>
    <n v="1094"/>
    <n v="472"/>
    <n v="21"/>
    <n v="9846"/>
    <n v="9609"/>
    <n v="112"/>
    <s v="#ThirstyForMore"/>
    <m/>
    <m/>
    <m/>
    <x v="82"/>
  </r>
  <r>
    <s v="P084"/>
    <x v="3"/>
    <d v="2024-12-09T00:00:00"/>
    <x v="4"/>
    <s v="Check out our latest image on facebook!"/>
    <n v="1841"/>
    <n v="851"/>
    <n v="342"/>
    <n v="34979"/>
    <n v="34154"/>
    <n v="255"/>
    <s v="#LiveForNow"/>
    <m/>
    <m/>
    <s v="DailyWellness"/>
    <x v="83"/>
  </r>
  <r>
    <s v="P085"/>
    <x v="2"/>
    <d v="2025-04-19T00:00:00"/>
    <x v="4"/>
    <s v="Check out our latest image on instagram!"/>
    <n v="4177"/>
    <n v="569"/>
    <n v="55"/>
    <n v="25062"/>
    <n v="24847"/>
    <n v="230"/>
    <s v="#LiveForNow"/>
    <m/>
    <m/>
    <s v="SummerSplash"/>
    <x v="84"/>
  </r>
  <r>
    <s v="P086"/>
    <x v="1"/>
    <d v="2025-01-27T00:00:00"/>
    <x v="1"/>
    <s v="Check out our latest text on youtube!"/>
    <n v="3428"/>
    <n v="305"/>
    <n v="85"/>
    <n v="58276"/>
    <n v="58052"/>
    <n v="242"/>
    <s v="#ThirstyForMore"/>
    <s v="#BetterWithPepsi"/>
    <m/>
    <s v="DailyWellness"/>
    <x v="85"/>
  </r>
  <r>
    <s v="P087"/>
    <x v="0"/>
    <d v="2024-06-06T00:00:00"/>
    <x v="5"/>
    <s v="Check out our latest video on twitter!"/>
    <n v="1436"/>
    <n v="765"/>
    <n v="496"/>
    <n v="12924"/>
    <n v="12701"/>
    <n v="197"/>
    <s v="#LiveForNow"/>
    <m/>
    <m/>
    <s v="NewYearRefresh"/>
    <x v="86"/>
  </r>
  <r>
    <s v="P088"/>
    <x v="3"/>
    <d v="2024-07-07T00:00:00"/>
    <x v="2"/>
    <s v="Check out our latest story on facebook!"/>
    <n v="302"/>
    <n v="47"/>
    <n v="430"/>
    <n v="5738"/>
    <n v="4890"/>
    <n v="25"/>
    <s v="#PepsiCoRefresh"/>
    <m/>
    <m/>
    <s v="DailyWellness"/>
    <x v="87"/>
  </r>
  <r>
    <s v="P089"/>
    <x v="0"/>
    <d v="2025-01-10T00:00:00"/>
    <x v="4"/>
    <s v="Check out our latest image on twitter!"/>
    <n v="2214"/>
    <n v="249"/>
    <n v="152"/>
    <n v="15498"/>
    <n v="14800"/>
    <n v="180"/>
    <s v="#ThirstyForMore"/>
    <m/>
    <m/>
    <m/>
    <x v="88"/>
  </r>
  <r>
    <s v="P090"/>
    <x v="2"/>
    <d v="2024-06-03T00:00:00"/>
    <x v="4"/>
    <s v="Check out our latest image on instagram!"/>
    <n v="3861"/>
    <n v="960"/>
    <n v="101"/>
    <n v="69498"/>
    <n v="68817"/>
    <n v="297"/>
    <s v="#PepsiCoRefresh"/>
    <m/>
    <m/>
    <s v="DailyWellness"/>
    <x v="89"/>
  </r>
  <r>
    <s v="P091"/>
    <x v="3"/>
    <d v="2025-03-24T00:00:00"/>
    <x v="4"/>
    <s v="Check out our latest image on facebook!"/>
    <n v="1263"/>
    <n v="397"/>
    <n v="357"/>
    <n v="25260"/>
    <n v="24615"/>
    <n v="137"/>
    <s v="#ThirstyForMore"/>
    <m/>
    <m/>
    <s v="DailyWellness"/>
    <x v="90"/>
  </r>
  <r>
    <s v="P092"/>
    <x v="0"/>
    <d v="2024-10-21T00:00:00"/>
    <x v="2"/>
    <s v="Check out our latest story on twitter!"/>
    <n v="3801"/>
    <n v="967"/>
    <n v="401"/>
    <n v="38010"/>
    <n v="37625"/>
    <n v="236"/>
    <s v="#LiveForNow"/>
    <m/>
    <m/>
    <s v="NewYearRefresh"/>
    <x v="91"/>
  </r>
  <r>
    <s v="P093"/>
    <x v="2"/>
    <d v="2024-12-11T00:00:00"/>
    <x v="5"/>
    <s v="Check out our latest video on instagram!"/>
    <n v="1431"/>
    <n v="951"/>
    <n v="26"/>
    <n v="8586"/>
    <n v="8396"/>
    <n v="150"/>
    <s v="#ThirstyForMore"/>
    <m/>
    <m/>
    <s v="NewYearRefresh"/>
    <x v="92"/>
  </r>
  <r>
    <s v="P094"/>
    <x v="2"/>
    <d v="2024-11-07T00:00:00"/>
    <x v="4"/>
    <s v="Check out our latest image on instagram!"/>
    <n v="2647"/>
    <n v="304"/>
    <n v="170"/>
    <n v="18529"/>
    <n v="17841"/>
    <n v="46"/>
    <s v="#LiveForNow"/>
    <m/>
    <m/>
    <s v="NewYearRefresh"/>
    <x v="93"/>
  </r>
  <r>
    <s v="P095"/>
    <x v="2"/>
    <d v="2024-11-08T00:00:00"/>
    <x v="1"/>
    <s v="Check out our latest text on instagram!"/>
    <n v="3182"/>
    <n v="559"/>
    <n v="160"/>
    <n v="57276"/>
    <n v="56890"/>
    <n v="163"/>
    <s v="#LiveForNow"/>
    <m/>
    <m/>
    <s v="DailyWellness"/>
    <x v="94"/>
  </r>
  <r>
    <s v="P096"/>
    <x v="0"/>
    <d v="2024-09-10T00:00:00"/>
    <x v="4"/>
    <s v="Check out our latest image on twitter!"/>
    <n v="1238"/>
    <n v="366"/>
    <n v="444"/>
    <n v="19808"/>
    <n v="19334"/>
    <n v="123"/>
    <s v="#LiveForNow"/>
    <m/>
    <m/>
    <m/>
    <x v="95"/>
  </r>
  <r>
    <s v="P097"/>
    <x v="2"/>
    <d v="2024-08-13T00:00:00"/>
    <x v="4"/>
    <s v="Check out our latest image on instagram!"/>
    <n v="4739"/>
    <n v="527"/>
    <n v="135"/>
    <n v="61607"/>
    <n v="61333"/>
    <n v="36"/>
    <s v="#PepsiCoRefresh"/>
    <s v="#AnytimeIsPepsiTime"/>
    <m/>
    <s v="FestiveRadiance"/>
    <x v="96"/>
  </r>
  <r>
    <s v="P098"/>
    <x v="0"/>
    <d v="2024-06-10T00:00:00"/>
    <x v="2"/>
    <s v="Check out our latest story on twitter!"/>
    <n v="1575"/>
    <n v="771"/>
    <n v="486"/>
    <n v="25200"/>
    <n v="24826"/>
    <n v="17"/>
    <s v="#LiveForNow"/>
    <m/>
    <m/>
    <s v="DailyWellness"/>
    <x v="97"/>
  </r>
  <r>
    <s v="P099"/>
    <x v="1"/>
    <d v="2024-07-02T00:00:00"/>
    <x v="3"/>
    <s v="Check out our latest carousel on youtube!"/>
    <n v="4171"/>
    <n v="548"/>
    <n v="86"/>
    <n v="66736"/>
    <n v="66634"/>
    <n v="173"/>
    <s v="#LiveForNow"/>
    <m/>
    <m/>
    <s v="NewYearRefresh"/>
    <x v="98"/>
  </r>
  <r>
    <s v="P100"/>
    <x v="1"/>
    <d v="2025-02-10T00:00:00"/>
    <x v="5"/>
    <s v="Check out our latest video on youtube!"/>
    <n v="1766"/>
    <n v="92"/>
    <n v="424"/>
    <n v="24724"/>
    <n v="24333"/>
    <n v="52"/>
    <s v="#ThirstyForMore"/>
    <m/>
    <m/>
    <m/>
    <x v="99"/>
  </r>
  <r>
    <s v="P101"/>
    <x v="1"/>
    <d v="2024-10-18T00:00:00"/>
    <x v="5"/>
    <s v="Check out our latest video on youtube!"/>
    <n v="4450"/>
    <n v="983"/>
    <n v="143"/>
    <n v="75650"/>
    <n v="75008"/>
    <n v="12"/>
    <s v="#LiveForNow"/>
    <m/>
    <m/>
    <s v="NewYearRefresh"/>
    <x v="100"/>
  </r>
  <r>
    <s v="P102"/>
    <x v="0"/>
    <d v="2024-09-18T00:00:00"/>
    <x v="0"/>
    <s v="Check out our latest reel on twitter!"/>
    <n v="1000"/>
    <n v="978"/>
    <n v="162"/>
    <n v="6000"/>
    <n v="5221"/>
    <n v="223"/>
    <s v="#ThirstyForMore"/>
    <m/>
    <m/>
    <s v="FestiveRadiance"/>
    <x v="101"/>
  </r>
  <r>
    <s v="P103"/>
    <x v="3"/>
    <d v="2024-06-11T00:00:00"/>
    <x v="4"/>
    <s v="Check out our latest image on facebook!"/>
    <n v="3689"/>
    <n v="48"/>
    <n v="306"/>
    <n v="40579"/>
    <n v="39588"/>
    <n v="212"/>
    <s v="#ThirstyForMore"/>
    <m/>
    <m/>
    <s v="FestiveRadiance"/>
    <x v="102"/>
  </r>
  <r>
    <s v="P104"/>
    <x v="1"/>
    <d v="2025-03-23T00:00:00"/>
    <x v="2"/>
    <s v="Check out our latest story on youtube!"/>
    <n v="3655"/>
    <n v="568"/>
    <n v="286"/>
    <n v="32895"/>
    <n v="32015"/>
    <n v="199"/>
    <s v="#PepsiCoRefresh"/>
    <m/>
    <m/>
    <s v="NewYearRefresh"/>
    <x v="103"/>
  </r>
  <r>
    <s v="P105"/>
    <x v="2"/>
    <d v="2024-06-14T00:00:00"/>
    <x v="3"/>
    <s v="Check out our latest carousel on instagram!"/>
    <n v="498"/>
    <n v="38"/>
    <n v="42"/>
    <n v="4482"/>
    <n v="3647"/>
    <n v="32"/>
    <s v="#LiveForNow"/>
    <m/>
    <m/>
    <s v="SummerSplash"/>
    <x v="104"/>
  </r>
  <r>
    <s v="P106"/>
    <x v="2"/>
    <d v="2025-02-04T00:00:00"/>
    <x v="4"/>
    <s v="Check out our latest image on instagram!"/>
    <n v="4619"/>
    <n v="821"/>
    <n v="499"/>
    <n v="69285"/>
    <n v="69141"/>
    <n v="298"/>
    <s v="#PepsiCoRefresh"/>
    <m/>
    <m/>
    <s v="DailyWellness"/>
    <x v="105"/>
  </r>
  <r>
    <s v="P107"/>
    <x v="1"/>
    <d v="2024-06-21T00:00:00"/>
    <x v="4"/>
    <s v="Check out our latest image on youtube!"/>
    <n v="4832"/>
    <n v="893"/>
    <n v="10"/>
    <n v="91808"/>
    <n v="91296"/>
    <n v="182"/>
    <s v="#PepsiCoRefresh"/>
    <m/>
    <m/>
    <m/>
    <x v="106"/>
  </r>
  <r>
    <s v="P108"/>
    <x v="0"/>
    <d v="2025-03-25T00:00:00"/>
    <x v="5"/>
    <s v="Check out our latest video on twitter!"/>
    <n v="4050"/>
    <n v="871"/>
    <n v="347"/>
    <n v="52650"/>
    <n v="51755"/>
    <n v="209"/>
    <s v="#PepsiCoRefresh"/>
    <m/>
    <m/>
    <s v="FestiveRadiance"/>
    <x v="107"/>
  </r>
  <r>
    <s v="P109"/>
    <x v="0"/>
    <d v="2024-08-08T00:00:00"/>
    <x v="2"/>
    <s v="Check out our latest story on twitter!"/>
    <n v="3649"/>
    <n v="215"/>
    <n v="413"/>
    <n v="25543"/>
    <n v="24963"/>
    <n v="167"/>
    <s v="#LiveForNow"/>
    <m/>
    <m/>
    <s v="NewYearRefresh"/>
    <x v="108"/>
  </r>
  <r>
    <s v="P110"/>
    <x v="2"/>
    <d v="2024-07-29T00:00:00"/>
    <x v="0"/>
    <s v="Check out our latest reel on instagram!"/>
    <n v="3523"/>
    <n v="753"/>
    <n v="482"/>
    <n v="38753"/>
    <n v="38579"/>
    <n v="270"/>
    <s v="#ThirstyForMore"/>
    <m/>
    <m/>
    <s v="FestiveRadiance"/>
    <x v="109"/>
  </r>
  <r>
    <s v="P111"/>
    <x v="1"/>
    <d v="2024-11-23T00:00:00"/>
    <x v="4"/>
    <s v="Check out our latest image on youtube!"/>
    <n v="2719"/>
    <n v="17"/>
    <n v="285"/>
    <n v="40785"/>
    <n v="40281"/>
    <n v="40"/>
    <s v="#PepsiCoRefresh"/>
    <m/>
    <m/>
    <s v="FestiveRadiance"/>
    <x v="110"/>
  </r>
  <r>
    <s v="P112"/>
    <x v="0"/>
    <d v="2024-10-05T00:00:00"/>
    <x v="2"/>
    <s v="Check out our latest story on twitter!"/>
    <n v="1957"/>
    <n v="877"/>
    <n v="238"/>
    <n v="17613"/>
    <n v="16865"/>
    <n v="297"/>
    <s v="#LiveForNow"/>
    <m/>
    <m/>
    <s v="NewYearRefresh"/>
    <x v="111"/>
  </r>
  <r>
    <s v="P113"/>
    <x v="0"/>
    <d v="2024-10-02T00:00:00"/>
    <x v="3"/>
    <s v="Check out our latest carousel on twitter!"/>
    <n v="4419"/>
    <n v="236"/>
    <n v="369"/>
    <n v="44190"/>
    <n v="43582"/>
    <n v="10"/>
    <s v="#ThirstyForMore"/>
    <m/>
    <m/>
    <s v="SummerSplash"/>
    <x v="112"/>
  </r>
  <r>
    <s v="P114"/>
    <x v="0"/>
    <d v="2024-11-14T00:00:00"/>
    <x v="2"/>
    <s v="Check out our latest story on twitter!"/>
    <n v="4000"/>
    <n v="689"/>
    <n v="488"/>
    <n v="40000"/>
    <n v="39569"/>
    <n v="44"/>
    <s v="#LiveForNow"/>
    <m/>
    <m/>
    <s v="SummerSplash"/>
    <x v="113"/>
  </r>
  <r>
    <s v="P115"/>
    <x v="0"/>
    <d v="2025-05-11T00:00:00"/>
    <x v="4"/>
    <s v="Check out our latest image on twitter!"/>
    <n v="2493"/>
    <n v="97"/>
    <n v="44"/>
    <n v="42381"/>
    <n v="41991"/>
    <n v="242"/>
    <s v="#PepsiCoRefresh"/>
    <s v="#AnytimeIsPepsiTime"/>
    <m/>
    <s v="DailyWellness"/>
    <x v="114"/>
  </r>
  <r>
    <s v="P116"/>
    <x v="1"/>
    <d v="2025-03-18T00:00:00"/>
    <x v="0"/>
    <s v="Check out our latest reel on youtube!"/>
    <n v="3704"/>
    <n v="186"/>
    <n v="458"/>
    <n v="25928"/>
    <n v="25081"/>
    <n v="131"/>
    <s v="#PepsiCoRefresh"/>
    <m/>
    <m/>
    <m/>
    <x v="115"/>
  </r>
  <r>
    <s v="P117"/>
    <x v="0"/>
    <d v="2024-11-04T00:00:00"/>
    <x v="4"/>
    <s v="Check out our latest image on twitter!"/>
    <n v="1606"/>
    <n v="451"/>
    <n v="405"/>
    <n v="20878"/>
    <n v="20190"/>
    <n v="219"/>
    <s v="#ThirstyForMore"/>
    <m/>
    <m/>
    <s v="DailyWellness"/>
    <x v="116"/>
  </r>
  <r>
    <s v="P118"/>
    <x v="3"/>
    <d v="2024-11-04T00:00:00"/>
    <x v="4"/>
    <s v="Check out our latest image on facebook!"/>
    <n v="4551"/>
    <n v="714"/>
    <n v="207"/>
    <n v="68265"/>
    <n v="67754"/>
    <n v="57"/>
    <s v="#LiveForNow"/>
    <m/>
    <m/>
    <s v="NewYearRefresh"/>
    <x v="117"/>
  </r>
  <r>
    <s v="P119"/>
    <x v="2"/>
    <d v="2025-02-07T00:00:00"/>
    <x v="0"/>
    <s v="Check out our latest reel on instagram!"/>
    <n v="1970"/>
    <n v="675"/>
    <n v="478"/>
    <n v="9850"/>
    <n v="8924"/>
    <n v="117"/>
    <s v="#LiveForNow"/>
    <m/>
    <m/>
    <m/>
    <x v="118"/>
  </r>
  <r>
    <s v="P120"/>
    <x v="3"/>
    <d v="2024-10-21T00:00:00"/>
    <x v="2"/>
    <s v="Check out our latest story on facebook!"/>
    <n v="780"/>
    <n v="928"/>
    <n v="301"/>
    <n v="8580"/>
    <n v="8081"/>
    <n v="91"/>
    <s v="#ThirstyForMore"/>
    <m/>
    <m/>
    <s v="NewYearRefresh"/>
    <x v="119"/>
  </r>
  <r>
    <s v="P121"/>
    <x v="2"/>
    <d v="2024-07-29T00:00:00"/>
    <x v="2"/>
    <s v="Check out our latest story on instagram!"/>
    <n v="498"/>
    <n v="701"/>
    <n v="412"/>
    <n v="4980"/>
    <n v="4185"/>
    <n v="185"/>
    <s v="#LiveForNow"/>
    <m/>
    <m/>
    <m/>
    <x v="120"/>
  </r>
  <r>
    <s v="P122"/>
    <x v="2"/>
    <d v="2024-10-02T00:00:00"/>
    <x v="1"/>
    <s v="Check out our latest text on instagram!"/>
    <n v="3432"/>
    <n v="869"/>
    <n v="123"/>
    <n v="54912"/>
    <n v="53916"/>
    <n v="264"/>
    <s v="#ThirstyForMore"/>
    <m/>
    <m/>
    <s v="FestiveRadiance"/>
    <x v="121"/>
  </r>
  <r>
    <s v="P123"/>
    <x v="2"/>
    <d v="2024-06-14T00:00:00"/>
    <x v="2"/>
    <s v="Check out our latest story on instagram!"/>
    <n v="4363"/>
    <n v="649"/>
    <n v="140"/>
    <n v="21815"/>
    <n v="21481"/>
    <n v="157"/>
    <s v="#ThirstyForMore"/>
    <m/>
    <m/>
    <s v="SummerSplash"/>
    <x v="122"/>
  </r>
  <r>
    <s v="P124"/>
    <x v="1"/>
    <d v="2025-04-06T00:00:00"/>
    <x v="3"/>
    <s v="Check out our latest carousel on youtube!"/>
    <n v="736"/>
    <n v="771"/>
    <n v="225"/>
    <n v="5152"/>
    <n v="4706"/>
    <n v="19"/>
    <s v="#ThirstyForMore"/>
    <m/>
    <m/>
    <s v="SummerSplash"/>
    <x v="123"/>
  </r>
  <r>
    <s v="P125"/>
    <x v="0"/>
    <d v="2024-09-08T00:00:00"/>
    <x v="3"/>
    <s v="Check out our latest carousel on twitter!"/>
    <n v="3811"/>
    <n v="866"/>
    <n v="216"/>
    <n v="34299"/>
    <n v="34088"/>
    <n v="233"/>
    <s v="#PepsiCoRefresh"/>
    <m/>
    <m/>
    <s v="DailyWellness"/>
    <x v="124"/>
  </r>
  <r>
    <s v="P126"/>
    <x v="2"/>
    <d v="2025-03-28T00:00:00"/>
    <x v="3"/>
    <s v="Check out our latest carousel on instagram!"/>
    <n v="4158"/>
    <n v="167"/>
    <n v="241"/>
    <n v="45738"/>
    <n v="45183"/>
    <n v="142"/>
    <s v="#LiveForNow"/>
    <m/>
    <m/>
    <m/>
    <x v="125"/>
  </r>
  <r>
    <s v="P127"/>
    <x v="3"/>
    <d v="2025-01-27T00:00:00"/>
    <x v="0"/>
    <s v="Check out our latest reel on facebook!"/>
    <n v="3452"/>
    <n v="652"/>
    <n v="442"/>
    <n v="65588"/>
    <n v="65049"/>
    <n v="158"/>
    <s v="#LiveForNow"/>
    <m/>
    <m/>
    <s v="NewYearRefresh"/>
    <x v="126"/>
  </r>
  <r>
    <s v="P128"/>
    <x v="0"/>
    <d v="2025-01-10T00:00:00"/>
    <x v="4"/>
    <s v="Check out our latest image on twitter!"/>
    <n v="3092"/>
    <n v="106"/>
    <n v="291"/>
    <n v="27828"/>
    <n v="27217"/>
    <n v="102"/>
    <s v="#LiveForNow"/>
    <m/>
    <m/>
    <m/>
    <x v="127"/>
  </r>
  <r>
    <s v="P129"/>
    <x v="0"/>
    <d v="2024-07-21T00:00:00"/>
    <x v="1"/>
    <s v="Check out our latest text on twitter!"/>
    <n v="2147"/>
    <n v="430"/>
    <n v="393"/>
    <n v="17176"/>
    <n v="16483"/>
    <n v="170"/>
    <s v="#PepsiCoRefresh"/>
    <m/>
    <m/>
    <m/>
    <x v="128"/>
  </r>
  <r>
    <s v="P130"/>
    <x v="1"/>
    <d v="2024-09-29T00:00:00"/>
    <x v="0"/>
    <s v="Check out our latest reel on youtube!"/>
    <n v="2936"/>
    <n v="439"/>
    <n v="44"/>
    <n v="38168"/>
    <n v="37571"/>
    <n v="22"/>
    <s v="#ThirstyForMore"/>
    <m/>
    <m/>
    <s v="DailyWellness"/>
    <x v="129"/>
  </r>
  <r>
    <s v="P131"/>
    <x v="2"/>
    <d v="2024-10-21T00:00:00"/>
    <x v="0"/>
    <s v="Check out our latest reel on instagram!"/>
    <n v="4840"/>
    <n v="658"/>
    <n v="211"/>
    <n v="43560"/>
    <n v="43225"/>
    <n v="57"/>
    <s v="#LiveForNow"/>
    <m/>
    <m/>
    <s v="NewYearRefresh"/>
    <x v="130"/>
  </r>
  <r>
    <s v="P132"/>
    <x v="2"/>
    <d v="2025-03-04T00:00:00"/>
    <x v="2"/>
    <s v="Check out our latest story on instagram!"/>
    <n v="1947"/>
    <n v="842"/>
    <n v="101"/>
    <n v="21417"/>
    <n v="20967"/>
    <n v="186"/>
    <s v="#LiveForNow"/>
    <m/>
    <m/>
    <s v="FestiveRadiance"/>
    <x v="131"/>
  </r>
  <r>
    <s v="P133"/>
    <x v="3"/>
    <d v="2025-02-06T00:00:00"/>
    <x v="4"/>
    <s v="Check out our latest image on facebook!"/>
    <n v="2072"/>
    <n v="532"/>
    <n v="71"/>
    <n v="37296"/>
    <n v="36467"/>
    <n v="25"/>
    <s v="#PepsiCoRefresh"/>
    <m/>
    <m/>
    <s v="DailyWellness"/>
    <x v="132"/>
  </r>
  <r>
    <s v="P134"/>
    <x v="0"/>
    <d v="2025-04-24T00:00:00"/>
    <x v="0"/>
    <s v="Check out our latest reel on twitter!"/>
    <n v="3731"/>
    <n v="115"/>
    <n v="135"/>
    <n v="55965"/>
    <n v="55436"/>
    <n v="103"/>
    <s v="#PepsiCoRefresh"/>
    <m/>
    <m/>
    <s v="SummerSplash"/>
    <x v="133"/>
  </r>
  <r>
    <s v="P135"/>
    <x v="3"/>
    <d v="2024-11-28T00:00:00"/>
    <x v="1"/>
    <s v="Check out our latest text on facebook!"/>
    <n v="4213"/>
    <n v="253"/>
    <n v="434"/>
    <n v="75834"/>
    <n v="75437"/>
    <n v="272"/>
    <s v="#LiveForNow"/>
    <m/>
    <m/>
    <s v="DailyWellness"/>
    <x v="134"/>
  </r>
  <r>
    <s v="P136"/>
    <x v="2"/>
    <d v="2024-07-11T00:00:00"/>
    <x v="1"/>
    <s v="Check out our latest text on instagram!"/>
    <n v="3134"/>
    <n v="888"/>
    <n v="444"/>
    <n v="21938"/>
    <n v="21337"/>
    <n v="130"/>
    <s v="#ThirstyForMore"/>
    <m/>
    <m/>
    <s v="DailyWellness"/>
    <x v="135"/>
  </r>
  <r>
    <s v="P137"/>
    <x v="3"/>
    <d v="2024-07-31T00:00:00"/>
    <x v="5"/>
    <s v="Check out our latest video on facebook!"/>
    <n v="3008"/>
    <n v="94"/>
    <n v="37"/>
    <n v="15040"/>
    <n v="14639"/>
    <n v="277"/>
    <s v="#LiveForNow"/>
    <m/>
    <m/>
    <m/>
    <x v="136"/>
  </r>
  <r>
    <s v="P138"/>
    <x v="0"/>
    <d v="2025-03-29T00:00:00"/>
    <x v="4"/>
    <s v="Check out our latest image on twitter!"/>
    <n v="305"/>
    <n v="187"/>
    <n v="243"/>
    <n v="4575"/>
    <n v="3704"/>
    <n v="234"/>
    <s v="#LiveForNow"/>
    <m/>
    <m/>
    <s v="NewYearRefresh"/>
    <x v="137"/>
  </r>
  <r>
    <s v="P139"/>
    <x v="1"/>
    <d v="2024-10-29T00:00:00"/>
    <x v="1"/>
    <s v="Check out our latest text on youtube!"/>
    <n v="2746"/>
    <n v="156"/>
    <n v="203"/>
    <n v="32952"/>
    <n v="32147"/>
    <n v="147"/>
    <s v="#ThirstyForMore"/>
    <m/>
    <m/>
    <s v="SummerSplash"/>
    <x v="138"/>
  </r>
  <r>
    <s v="P140"/>
    <x v="3"/>
    <d v="2024-07-15T00:00:00"/>
    <x v="4"/>
    <s v="Check out our latest image on facebook!"/>
    <n v="2291"/>
    <n v="78"/>
    <n v="485"/>
    <n v="18328"/>
    <n v="18101"/>
    <n v="10"/>
    <s v="#ThirstyForMore"/>
    <s v="#SmoothLikeNitroPepsi"/>
    <m/>
    <s v="FestiveRadiance"/>
    <x v="139"/>
  </r>
  <r>
    <s v="P141"/>
    <x v="0"/>
    <d v="2024-08-31T00:00:00"/>
    <x v="4"/>
    <s v="Check out our latest image on twitter!"/>
    <n v="3170"/>
    <n v="857"/>
    <n v="379"/>
    <n v="19020"/>
    <n v="18559"/>
    <n v="240"/>
    <s v="#LiveForNow"/>
    <m/>
    <m/>
    <m/>
    <x v="140"/>
  </r>
  <r>
    <s v="P142"/>
    <x v="1"/>
    <d v="2025-03-25T00:00:00"/>
    <x v="2"/>
    <s v="Check out our latest story on youtube!"/>
    <n v="2070"/>
    <n v="275"/>
    <n v="386"/>
    <n v="39330"/>
    <n v="38627"/>
    <n v="114"/>
    <s v="#LiveForNow"/>
    <m/>
    <m/>
    <s v="DailyWellness"/>
    <x v="141"/>
  </r>
  <r>
    <s v="P143"/>
    <x v="1"/>
    <d v="2024-10-02T00:00:00"/>
    <x v="3"/>
    <s v="Check out our latest carousel on youtube!"/>
    <n v="80"/>
    <n v="362"/>
    <n v="80"/>
    <n v="1040"/>
    <n v="349"/>
    <n v="117"/>
    <s v="#PepsiCoRefresh"/>
    <m/>
    <m/>
    <s v="NewYearRefresh"/>
    <x v="142"/>
  </r>
  <r>
    <s v="P144"/>
    <x v="1"/>
    <d v="2024-10-28T00:00:00"/>
    <x v="2"/>
    <s v="Check out our latest story on youtube!"/>
    <n v="4929"/>
    <n v="749"/>
    <n v="452"/>
    <n v="93651"/>
    <n v="92810"/>
    <n v="66"/>
    <s v="#ThirstyForMore"/>
    <m/>
    <m/>
    <s v="DailyWellness"/>
    <x v="143"/>
  </r>
  <r>
    <s v="P145"/>
    <x v="2"/>
    <d v="2024-08-12T00:00:00"/>
    <x v="3"/>
    <s v="Check out our latest carousel on instagram!"/>
    <n v="1878"/>
    <n v="62"/>
    <n v="179"/>
    <n v="37560"/>
    <n v="36874"/>
    <n v="142"/>
    <s v="#PepsiCoRefresh"/>
    <m/>
    <m/>
    <s v="DailyWellness"/>
    <x v="144"/>
  </r>
  <r>
    <s v="P146"/>
    <x v="1"/>
    <d v="2024-06-05T00:00:00"/>
    <x v="0"/>
    <s v="Check out our latest reel on youtube!"/>
    <n v="3065"/>
    <n v="772"/>
    <n v="142"/>
    <n v="18390"/>
    <n v="17875"/>
    <n v="200"/>
    <s v="#ThirstyForMore"/>
    <s v="#AnytimeIsPepsiTime"/>
    <m/>
    <m/>
    <x v="145"/>
  </r>
  <r>
    <s v="P147"/>
    <x v="2"/>
    <d v="2024-10-21T00:00:00"/>
    <x v="0"/>
    <s v="Check out our latest reel on instagram!"/>
    <n v="3256"/>
    <n v="459"/>
    <n v="266"/>
    <n v="26048"/>
    <n v="25529"/>
    <n v="143"/>
    <s v="#PepsiCoRefresh"/>
    <m/>
    <m/>
    <s v="FestiveRadiance"/>
    <x v="146"/>
  </r>
  <r>
    <s v="P148"/>
    <x v="2"/>
    <d v="2025-04-15T00:00:00"/>
    <x v="5"/>
    <s v="Check out our latest video on instagram!"/>
    <n v="4133"/>
    <n v="466"/>
    <n v="327"/>
    <n v="24798"/>
    <n v="24620"/>
    <n v="176"/>
    <s v="#ThirstyForMore"/>
    <m/>
    <m/>
    <s v="DailyWellness"/>
    <x v="147"/>
  </r>
  <r>
    <s v="P149"/>
    <x v="0"/>
    <d v="2024-06-16T00:00:00"/>
    <x v="5"/>
    <s v="Check out our latest video on twitter!"/>
    <n v="1702"/>
    <n v="750"/>
    <n v="179"/>
    <n v="34040"/>
    <n v="33174"/>
    <n v="76"/>
    <s v="#ThirstyForMore"/>
    <m/>
    <m/>
    <s v="SummerSplash"/>
    <x v="148"/>
  </r>
  <r>
    <s v="P150"/>
    <x v="1"/>
    <d v="2024-08-22T00:00:00"/>
    <x v="3"/>
    <s v="Check out our latest carousel on youtube!"/>
    <n v="4295"/>
    <n v="853"/>
    <n v="325"/>
    <n v="85900"/>
    <n v="85788"/>
    <n v="290"/>
    <s v="#PepsiCoRefresh"/>
    <m/>
    <m/>
    <s v="DailyWellness"/>
    <x v="149"/>
  </r>
  <r>
    <s v="P151"/>
    <x v="2"/>
    <d v="2024-07-26T00:00:00"/>
    <x v="4"/>
    <s v="Check out our latest image on instagram!"/>
    <n v="3559"/>
    <n v="59"/>
    <n v="289"/>
    <n v="35590"/>
    <n v="35105"/>
    <n v="122"/>
    <s v="#ThirstyForMore"/>
    <m/>
    <m/>
    <s v="SummerSplash"/>
    <x v="150"/>
  </r>
  <r>
    <s v="P152"/>
    <x v="3"/>
    <d v="2025-04-22T00:00:00"/>
    <x v="4"/>
    <s v="Check out our latest image on facebook!"/>
    <n v="4804"/>
    <n v="550"/>
    <n v="270"/>
    <n v="28824"/>
    <n v="28370"/>
    <n v="47"/>
    <s v="#ThirstyForMore"/>
    <m/>
    <m/>
    <s v="DailyWellness"/>
    <x v="151"/>
  </r>
  <r>
    <s v="P153"/>
    <x v="0"/>
    <d v="2025-01-01T00:00:00"/>
    <x v="5"/>
    <s v="Check out our latest video on twitter!"/>
    <n v="754"/>
    <n v="197"/>
    <n v="257"/>
    <n v="6786"/>
    <n v="6221"/>
    <n v="212"/>
    <s v="#PepsiCoRefresh"/>
    <m/>
    <m/>
    <s v="NewYearRefresh"/>
    <x v="152"/>
  </r>
  <r>
    <s v="P154"/>
    <x v="2"/>
    <d v="2024-10-09T00:00:00"/>
    <x v="3"/>
    <s v="Check out our latest carousel on instagram!"/>
    <n v="985"/>
    <n v="932"/>
    <n v="287"/>
    <n v="6895"/>
    <n v="6757"/>
    <n v="64"/>
    <s v="#LiveForNow"/>
    <m/>
    <m/>
    <s v="DailyWellness"/>
    <x v="153"/>
  </r>
  <r>
    <s v="P155"/>
    <x v="1"/>
    <d v="2024-12-21T00:00:00"/>
    <x v="4"/>
    <s v="Check out our latest image on youtube!"/>
    <n v="2283"/>
    <n v="210"/>
    <n v="130"/>
    <n v="22830"/>
    <n v="22617"/>
    <n v="143"/>
    <s v="#LiveForNow"/>
    <m/>
    <m/>
    <s v="FestiveRadiance"/>
    <x v="154"/>
  </r>
  <r>
    <s v="P156"/>
    <x v="3"/>
    <d v="2024-10-22T00:00:00"/>
    <x v="3"/>
    <s v="Check out our latest carousel on facebook!"/>
    <n v="3352"/>
    <n v="941"/>
    <n v="482"/>
    <n v="43576"/>
    <n v="43338"/>
    <n v="240"/>
    <s v="#LiveForNow"/>
    <m/>
    <m/>
    <s v="FestiveRadiance"/>
    <x v="155"/>
  </r>
  <r>
    <s v="P157"/>
    <x v="1"/>
    <d v="2024-07-23T00:00:00"/>
    <x v="2"/>
    <s v="Check out our latest story on youtube!"/>
    <n v="4775"/>
    <n v="173"/>
    <n v="206"/>
    <n v="47750"/>
    <n v="47544"/>
    <n v="187"/>
    <s v="#LiveForNow"/>
    <m/>
    <m/>
    <s v="FestiveRadiance"/>
    <x v="156"/>
  </r>
  <r>
    <s v="P158"/>
    <x v="2"/>
    <d v="2024-08-11T00:00:00"/>
    <x v="2"/>
    <s v="Check out our latest story on instagram!"/>
    <n v="1762"/>
    <n v="405"/>
    <n v="423"/>
    <n v="22906"/>
    <n v="21925"/>
    <n v="25"/>
    <s v="#PepsiCoRefresh"/>
    <m/>
    <m/>
    <s v="SummerSplash"/>
    <x v="157"/>
  </r>
  <r>
    <s v="P159"/>
    <x v="3"/>
    <d v="2024-11-25T00:00:00"/>
    <x v="2"/>
    <s v="Check out our latest story on facebook!"/>
    <n v="2120"/>
    <n v="158"/>
    <n v="488"/>
    <n v="12720"/>
    <n v="12085"/>
    <n v="17"/>
    <s v="#LiveForNow"/>
    <m/>
    <m/>
    <s v="FestiveRadiance"/>
    <x v="158"/>
  </r>
  <r>
    <s v="P160"/>
    <x v="0"/>
    <d v="2024-08-24T00:00:00"/>
    <x v="5"/>
    <s v="Check out our latest video on twitter!"/>
    <n v="1082"/>
    <n v="209"/>
    <n v="484"/>
    <n v="19476"/>
    <n v="18654"/>
    <n v="20"/>
    <s v="#PepsiCoRefresh"/>
    <m/>
    <m/>
    <m/>
    <x v="159"/>
  </r>
  <r>
    <s v="P161"/>
    <x v="0"/>
    <d v="2025-02-19T00:00:00"/>
    <x v="1"/>
    <s v="Check out our latest text on twitter!"/>
    <n v="4671"/>
    <n v="876"/>
    <n v="366"/>
    <n v="51381"/>
    <n v="50565"/>
    <n v="245"/>
    <s v="#PepsiCoRefresh"/>
    <m/>
    <m/>
    <s v="DailyWellness"/>
    <x v="160"/>
  </r>
  <r>
    <s v="P162"/>
    <x v="3"/>
    <d v="2025-04-01T00:00:00"/>
    <x v="2"/>
    <s v="Check out our latest story on facebook!"/>
    <n v="3430"/>
    <n v="566"/>
    <n v="164"/>
    <n v="48020"/>
    <n v="47305"/>
    <n v="120"/>
    <s v="#LiveForNow"/>
    <m/>
    <m/>
    <m/>
    <x v="161"/>
  </r>
  <r>
    <s v="P163"/>
    <x v="2"/>
    <d v="2025-04-08T00:00:00"/>
    <x v="4"/>
    <s v="Check out our latest image on instagram!"/>
    <n v="4501"/>
    <n v="375"/>
    <n v="323"/>
    <n v="22505"/>
    <n v="21836"/>
    <n v="132"/>
    <s v="#PepsiCoRefresh"/>
    <m/>
    <m/>
    <s v="FestiveRadiance"/>
    <x v="162"/>
  </r>
  <r>
    <s v="P164"/>
    <x v="1"/>
    <d v="2025-02-27T00:00:00"/>
    <x v="1"/>
    <s v="Check out our latest text on youtube!"/>
    <n v="4934"/>
    <n v="971"/>
    <n v="156"/>
    <n v="39472"/>
    <n v="39025"/>
    <n v="169"/>
    <s v="#PepsiCoRefresh"/>
    <s v="#AnytimeIsPepsiTime"/>
    <m/>
    <s v="DailyWellness"/>
    <x v="163"/>
  </r>
  <r>
    <s v="P165"/>
    <x v="0"/>
    <d v="2024-12-11T00:00:00"/>
    <x v="1"/>
    <s v="Check out our latest text on twitter!"/>
    <n v="3239"/>
    <n v="43"/>
    <n v="211"/>
    <n v="22673"/>
    <n v="22171"/>
    <n v="230"/>
    <s v="#PepsiCoRefresh"/>
    <m/>
    <m/>
    <s v="FestiveRadiance"/>
    <x v="164"/>
  </r>
  <r>
    <s v="P166"/>
    <x v="0"/>
    <d v="2025-02-16T00:00:00"/>
    <x v="0"/>
    <s v="Check out our latest reel on twitter!"/>
    <n v="1076"/>
    <n v="313"/>
    <n v="306"/>
    <n v="11836"/>
    <n v="11596"/>
    <n v="104"/>
    <s v="#LiveForNow"/>
    <m/>
    <m/>
    <s v="SummerSplash"/>
    <x v="165"/>
  </r>
  <r>
    <s v="P167"/>
    <x v="2"/>
    <d v="2024-11-28T00:00:00"/>
    <x v="1"/>
    <s v="Check out our latest text on instagram!"/>
    <n v="4771"/>
    <n v="818"/>
    <n v="56"/>
    <n v="57252"/>
    <n v="56378"/>
    <n v="150"/>
    <s v="#LiveForNow"/>
    <m/>
    <m/>
    <m/>
    <x v="166"/>
  </r>
  <r>
    <s v="P168"/>
    <x v="3"/>
    <d v="2024-11-12T00:00:00"/>
    <x v="1"/>
    <s v="Check out our latest text on facebook!"/>
    <n v="2418"/>
    <n v="754"/>
    <n v="54"/>
    <n v="43524"/>
    <n v="42743"/>
    <n v="182"/>
    <s v="#ThirstyForMore"/>
    <m/>
    <m/>
    <s v="SummerSplash"/>
    <x v="167"/>
  </r>
  <r>
    <s v="P169"/>
    <x v="1"/>
    <d v="2024-12-03T00:00:00"/>
    <x v="5"/>
    <s v="Check out our latest video on youtube!"/>
    <n v="3809"/>
    <n v="273"/>
    <n v="200"/>
    <n v="34281"/>
    <n v="33534"/>
    <n v="83"/>
    <s v="#ThirstyForMore"/>
    <m/>
    <m/>
    <s v="SummerSplash"/>
    <x v="168"/>
  </r>
  <r>
    <s v="P170"/>
    <x v="0"/>
    <d v="2025-04-28T00:00:00"/>
    <x v="1"/>
    <s v="Check out our latest text on twitter!"/>
    <n v="3577"/>
    <n v="596"/>
    <n v="493"/>
    <n v="67963"/>
    <n v="67839"/>
    <n v="53"/>
    <s v="#PepsiCoRefresh"/>
    <m/>
    <m/>
    <s v="NewYearRefresh"/>
    <x v="169"/>
  </r>
  <r>
    <s v="P171"/>
    <x v="1"/>
    <d v="2024-12-31T00:00:00"/>
    <x v="5"/>
    <s v="Check out our latest video on youtube!"/>
    <n v="1018"/>
    <n v="447"/>
    <n v="332"/>
    <n v="18324"/>
    <n v="18164"/>
    <n v="38"/>
    <s v="#LiveForNow"/>
    <m/>
    <m/>
    <s v="FestiveRadiance"/>
    <x v="170"/>
  </r>
  <r>
    <s v="P172"/>
    <x v="3"/>
    <d v="2024-08-14T00:00:00"/>
    <x v="3"/>
    <s v="Check out our latest carousel on facebook!"/>
    <n v="3073"/>
    <n v="553"/>
    <n v="174"/>
    <n v="52241"/>
    <n v="51605"/>
    <n v="246"/>
    <s v="#ThirstyForMore"/>
    <m/>
    <m/>
    <s v="NewYearRefresh"/>
    <x v="171"/>
  </r>
  <r>
    <s v="P173"/>
    <x v="0"/>
    <d v="2024-12-05T00:00:00"/>
    <x v="5"/>
    <s v="Check out our latest video on twitter!"/>
    <n v="1330"/>
    <n v="925"/>
    <n v="35"/>
    <n v="15960"/>
    <n v="15379"/>
    <n v="229"/>
    <s v="#LiveForNow"/>
    <m/>
    <m/>
    <s v="NewYearRefresh"/>
    <x v="172"/>
  </r>
  <r>
    <s v="P174"/>
    <x v="3"/>
    <d v="2024-06-22T00:00:00"/>
    <x v="1"/>
    <s v="Check out our latest text on facebook!"/>
    <n v="3828"/>
    <n v="148"/>
    <n v="253"/>
    <n v="30624"/>
    <n v="30229"/>
    <n v="235"/>
    <s v="#ThirstyForMore"/>
    <m/>
    <m/>
    <m/>
    <x v="173"/>
  </r>
  <r>
    <s v="P175"/>
    <x v="2"/>
    <d v="2025-01-17T00:00:00"/>
    <x v="0"/>
    <s v="Check out our latest reel on instagram!"/>
    <n v="142"/>
    <n v="784"/>
    <n v="183"/>
    <n v="1704"/>
    <n v="995"/>
    <n v="154"/>
    <s v="#LiveForNow"/>
    <m/>
    <m/>
    <s v="DailyWellness"/>
    <x v="174"/>
  </r>
  <r>
    <s v="P176"/>
    <x v="3"/>
    <d v="2024-06-20T00:00:00"/>
    <x v="5"/>
    <s v="Check out our latest video on facebook!"/>
    <n v="3798"/>
    <n v="31"/>
    <n v="279"/>
    <n v="75960"/>
    <n v="75813"/>
    <n v="266"/>
    <s v="#PepsiCoRefresh"/>
    <m/>
    <m/>
    <s v="SummerSplash"/>
    <x v="175"/>
  </r>
  <r>
    <s v="P177"/>
    <x v="2"/>
    <d v="2024-07-10T00:00:00"/>
    <x v="3"/>
    <s v="Check out our latest carousel on instagram!"/>
    <n v="3099"/>
    <n v="694"/>
    <n v="171"/>
    <n v="43386"/>
    <n v="42921"/>
    <n v="52"/>
    <s v="#PepsiCoRefresh"/>
    <m/>
    <m/>
    <s v="NewYearRefresh"/>
    <x v="176"/>
  </r>
  <r>
    <s v="P178"/>
    <x v="2"/>
    <d v="2024-11-07T00:00:00"/>
    <x v="5"/>
    <s v="Check out our latest video on instagram!"/>
    <n v="129"/>
    <n v="643"/>
    <n v="136"/>
    <n v="1290"/>
    <n v="839"/>
    <n v="238"/>
    <s v="#PepsiCoRefresh"/>
    <m/>
    <m/>
    <s v="DailyWellness"/>
    <x v="177"/>
  </r>
  <r>
    <s v="P179"/>
    <x v="3"/>
    <d v="2024-07-15T00:00:00"/>
    <x v="3"/>
    <s v="Check out our latest carousel on facebook!"/>
    <n v="3796"/>
    <n v="667"/>
    <n v="395"/>
    <n v="64532"/>
    <n v="63550"/>
    <n v="292"/>
    <s v="#PepsiCoRefresh"/>
    <m/>
    <m/>
    <m/>
    <x v="178"/>
  </r>
  <r>
    <s v="P180"/>
    <x v="1"/>
    <d v="2024-12-03T00:00:00"/>
    <x v="1"/>
    <s v="Check out our latest text on youtube!"/>
    <n v="3711"/>
    <n v="352"/>
    <n v="290"/>
    <n v="48243"/>
    <n v="47579"/>
    <n v="11"/>
    <s v="#PepsiCoRefresh"/>
    <m/>
    <m/>
    <s v="SummerSplash"/>
    <x v="179"/>
  </r>
  <r>
    <s v="P181"/>
    <x v="1"/>
    <d v="2025-03-21T00:00:00"/>
    <x v="4"/>
    <s v="Check out our latest image on youtube!"/>
    <n v="606"/>
    <n v="789"/>
    <n v="470"/>
    <n v="7878"/>
    <n v="7389"/>
    <n v="239"/>
    <s v="#ThirstyForMore"/>
    <m/>
    <m/>
    <s v="NewYearRefresh"/>
    <x v="180"/>
  </r>
  <r>
    <s v="P182"/>
    <x v="3"/>
    <d v="2024-07-31T00:00:00"/>
    <x v="4"/>
    <s v="Check out our latest image on facebook!"/>
    <n v="4689"/>
    <n v="134"/>
    <n v="403"/>
    <n v="51579"/>
    <n v="50924"/>
    <n v="173"/>
    <s v="#PepsiCoRefresh"/>
    <m/>
    <m/>
    <s v="DailyWellness"/>
    <x v="181"/>
  </r>
  <r>
    <s v="P183"/>
    <x v="2"/>
    <d v="2024-12-17T00:00:00"/>
    <x v="2"/>
    <s v="Check out our latest story on instagram!"/>
    <n v="360"/>
    <n v="590"/>
    <n v="393"/>
    <n v="4680"/>
    <n v="4322"/>
    <n v="208"/>
    <s v="#LiveForNow"/>
    <m/>
    <m/>
    <s v="FestiveRadiance"/>
    <x v="182"/>
  </r>
  <r>
    <s v="P184"/>
    <x v="0"/>
    <d v="2024-07-28T00:00:00"/>
    <x v="4"/>
    <s v="Check out our latest image on twitter!"/>
    <n v="3215"/>
    <n v="960"/>
    <n v="202"/>
    <n v="32150"/>
    <n v="31404"/>
    <n v="251"/>
    <s v="#ThirstyForMore"/>
    <m/>
    <m/>
    <s v="SummerSplash"/>
    <x v="183"/>
  </r>
  <r>
    <s v="P185"/>
    <x v="2"/>
    <d v="2025-01-11T00:00:00"/>
    <x v="3"/>
    <s v="Check out our latest carousel on instagram!"/>
    <n v="4523"/>
    <n v="61"/>
    <n v="157"/>
    <n v="49753"/>
    <n v="49329"/>
    <n v="71"/>
    <s v="#ThirstyForMore"/>
    <m/>
    <m/>
    <m/>
    <x v="184"/>
  </r>
  <r>
    <s v="P186"/>
    <x v="3"/>
    <d v="2024-08-24T00:00:00"/>
    <x v="3"/>
    <s v="Check out our latest carousel on facebook!"/>
    <n v="4292"/>
    <n v="51"/>
    <n v="392"/>
    <n v="55796"/>
    <n v="54826"/>
    <n v="264"/>
    <s v="#ThirstyForMore"/>
    <m/>
    <m/>
    <s v="NewYearRefresh"/>
    <x v="185"/>
  </r>
  <r>
    <s v="P187"/>
    <x v="0"/>
    <d v="2024-12-22T00:00:00"/>
    <x v="0"/>
    <s v="Check out our latest reel on twitter!"/>
    <n v="1644"/>
    <n v="546"/>
    <n v="150"/>
    <n v="27948"/>
    <n v="27184"/>
    <n v="300"/>
    <s v="#ThirstyForMore"/>
    <m/>
    <m/>
    <s v="NewYearRefresh"/>
    <x v="186"/>
  </r>
  <r>
    <s v="P188"/>
    <x v="1"/>
    <d v="2024-06-06T00:00:00"/>
    <x v="0"/>
    <s v="Check out our latest reel on youtube!"/>
    <n v="2728"/>
    <n v="533"/>
    <n v="215"/>
    <n v="40920"/>
    <n v="40816"/>
    <n v="137"/>
    <s v="#LiveForNow"/>
    <m/>
    <m/>
    <s v="FestiveRadiance"/>
    <x v="187"/>
  </r>
  <r>
    <s v="P189"/>
    <x v="3"/>
    <d v="2025-03-24T00:00:00"/>
    <x v="0"/>
    <s v="Check out our latest reel on facebook!"/>
    <n v="3360"/>
    <n v="525"/>
    <n v="500"/>
    <n v="60480"/>
    <n v="59610"/>
    <n v="192"/>
    <s v="#PepsiCoRefresh"/>
    <m/>
    <m/>
    <s v="SummerSplash"/>
    <x v="188"/>
  </r>
  <r>
    <s v="P190"/>
    <x v="1"/>
    <d v="2024-10-04T00:00:00"/>
    <x v="1"/>
    <s v="Check out our latest text on youtube!"/>
    <n v="1963"/>
    <n v="213"/>
    <n v="19"/>
    <n v="39260"/>
    <n v="38771"/>
    <n v="145"/>
    <s v="#LiveForNow"/>
    <m/>
    <m/>
    <m/>
    <x v="189"/>
  </r>
  <r>
    <s v="P191"/>
    <x v="1"/>
    <d v="2024-12-03T00:00:00"/>
    <x v="2"/>
    <s v="Check out our latest story on youtube!"/>
    <n v="4285"/>
    <n v="886"/>
    <n v="376"/>
    <n v="55705"/>
    <n v="55556"/>
    <n v="51"/>
    <s v="#LiveForNow"/>
    <m/>
    <m/>
    <s v="NewYearRefresh"/>
    <x v="190"/>
  </r>
  <r>
    <s v="P192"/>
    <x v="2"/>
    <d v="2024-11-29T00:00:00"/>
    <x v="5"/>
    <s v="Check out our latest video on instagram!"/>
    <n v="1176"/>
    <n v="464"/>
    <n v="394"/>
    <n v="14112"/>
    <n v="13588"/>
    <n v="272"/>
    <s v="#ThirstyForMore"/>
    <m/>
    <m/>
    <m/>
    <x v="191"/>
  </r>
  <r>
    <s v="P193"/>
    <x v="0"/>
    <d v="2024-09-11T00:00:00"/>
    <x v="4"/>
    <s v="Check out our latest image on twitter!"/>
    <n v="4858"/>
    <n v="317"/>
    <n v="129"/>
    <n v="53438"/>
    <n v="52687"/>
    <n v="223"/>
    <s v="#ThirstyForMore"/>
    <m/>
    <m/>
    <s v="NewYearRefresh"/>
    <x v="192"/>
  </r>
  <r>
    <s v="P194"/>
    <x v="1"/>
    <d v="2024-10-02T00:00:00"/>
    <x v="2"/>
    <s v="Check out our latest story on youtube!"/>
    <n v="4350"/>
    <n v="771"/>
    <n v="7"/>
    <n v="60900"/>
    <n v="60592"/>
    <n v="195"/>
    <s v="#ThirstyForMore"/>
    <m/>
    <m/>
    <s v="SummerSplash"/>
    <x v="193"/>
  </r>
  <r>
    <s v="P195"/>
    <x v="2"/>
    <d v="2024-08-15T00:00:00"/>
    <x v="3"/>
    <s v="Check out our latest carousel on instagram!"/>
    <n v="914"/>
    <n v="464"/>
    <n v="246"/>
    <n v="11882"/>
    <n v="11500"/>
    <n v="282"/>
    <s v="#LiveForNow"/>
    <s v="#PepsiCoRefresh"/>
    <s v="#AnytimeIsPepsiTime"/>
    <s v="DailyWellness"/>
    <x v="194"/>
  </r>
  <r>
    <s v="P196"/>
    <x v="2"/>
    <d v="2024-12-19T00:00:00"/>
    <x v="1"/>
    <s v="Check out our latest text on instagram!"/>
    <n v="1813"/>
    <n v="623"/>
    <n v="72"/>
    <n v="19943"/>
    <n v="18959"/>
    <n v="85"/>
    <s v="#ThirstyForMore"/>
    <m/>
    <m/>
    <s v="NewYearRefresh"/>
    <x v="195"/>
  </r>
  <r>
    <s v="P197"/>
    <x v="0"/>
    <d v="2024-10-22T00:00:00"/>
    <x v="0"/>
    <s v="Check out our latest reel on twitter!"/>
    <n v="4782"/>
    <n v="721"/>
    <n v="82"/>
    <n v="86076"/>
    <n v="85339"/>
    <n v="19"/>
    <s v="#ThirstyForMore"/>
    <m/>
    <m/>
    <s v="SummerSplash"/>
    <x v="196"/>
  </r>
  <r>
    <s v="P198"/>
    <x v="0"/>
    <d v="2024-09-14T00:00:00"/>
    <x v="4"/>
    <s v="Check out our latest image on twitter!"/>
    <n v="1048"/>
    <n v="374"/>
    <n v="450"/>
    <n v="9432"/>
    <n v="8882"/>
    <n v="158"/>
    <s v="#PepsiCoRefresh"/>
    <m/>
    <m/>
    <s v="NewYearRefresh"/>
    <x v="197"/>
  </r>
  <r>
    <s v="P199"/>
    <x v="1"/>
    <d v="2024-11-30T00:00:00"/>
    <x v="3"/>
    <s v="Check out our latest carousel on youtube!"/>
    <n v="2509"/>
    <n v="324"/>
    <n v="171"/>
    <n v="35126"/>
    <n v="34685"/>
    <n v="277"/>
    <s v="#PepsiCoRefresh"/>
    <m/>
    <m/>
    <s v="FestiveRadiance"/>
    <x v="198"/>
  </r>
  <r>
    <s v="P200"/>
    <x v="3"/>
    <d v="2025-04-07T00:00:00"/>
    <x v="0"/>
    <s v="Check out our latest reel on facebook!"/>
    <n v="3718"/>
    <n v="385"/>
    <n v="310"/>
    <n v="70642"/>
    <n v="69749"/>
    <n v="233"/>
    <s v="#PepsiCoRefresh"/>
    <m/>
    <m/>
    <s v="FestiveRadiance"/>
    <x v="199"/>
  </r>
  <r>
    <s v="P201"/>
    <x v="0"/>
    <d v="2025-01-15T00:00:00"/>
    <x v="0"/>
    <s v="Check out our latest reel on twitter!"/>
    <n v="802"/>
    <n v="262"/>
    <n v="244"/>
    <n v="14436"/>
    <n v="14280"/>
    <n v="49"/>
    <s v="#ThirstyForMore"/>
    <m/>
    <m/>
    <s v="SummerSplash"/>
    <x v="200"/>
  </r>
  <r>
    <s v="P202"/>
    <x v="3"/>
    <d v="2024-06-02T00:00:00"/>
    <x v="4"/>
    <s v="Check out our latest image on facebook!"/>
    <n v="1871"/>
    <n v="252"/>
    <n v="335"/>
    <n v="29936"/>
    <n v="29576"/>
    <n v="288"/>
    <s v="#ThirstyForMore"/>
    <m/>
    <m/>
    <s v="NewYearRefresh"/>
    <x v="201"/>
  </r>
  <r>
    <s v="P203"/>
    <x v="2"/>
    <d v="2024-11-21T00:00:00"/>
    <x v="3"/>
    <s v="Check out our latest carousel on instagram!"/>
    <n v="3773"/>
    <n v="299"/>
    <n v="38"/>
    <n v="71687"/>
    <n v="71447"/>
    <n v="286"/>
    <s v="#LiveForNow"/>
    <m/>
    <m/>
    <s v="SummerSplash"/>
    <x v="202"/>
  </r>
  <r>
    <s v="P204"/>
    <x v="2"/>
    <d v="2025-01-01T00:00:00"/>
    <x v="3"/>
    <s v="Check out our latest carousel on instagram!"/>
    <n v="2234"/>
    <n v="653"/>
    <n v="432"/>
    <n v="11170"/>
    <n v="10569"/>
    <n v="198"/>
    <s v="#LiveForNow"/>
    <m/>
    <m/>
    <s v="NewYearRefresh"/>
    <x v="203"/>
  </r>
  <r>
    <s v="P205"/>
    <x v="0"/>
    <d v="2025-04-24T00:00:00"/>
    <x v="5"/>
    <s v="Check out our latest video on twitter!"/>
    <n v="3820"/>
    <n v="697"/>
    <n v="268"/>
    <n v="45840"/>
    <n v="45631"/>
    <n v="171"/>
    <s v="#PepsiCoRefresh"/>
    <s v="#SmoothLikeNitroPepsi"/>
    <m/>
    <s v="DailyWellness"/>
    <x v="204"/>
  </r>
  <r>
    <s v="P206"/>
    <x v="0"/>
    <d v="2024-06-24T00:00:00"/>
    <x v="1"/>
    <s v="Check out our latest text on twitter!"/>
    <n v="941"/>
    <n v="121"/>
    <n v="458"/>
    <n v="14115"/>
    <n v="13838"/>
    <n v="87"/>
    <s v="#ThirstyForMore"/>
    <m/>
    <m/>
    <s v="SummerSplash"/>
    <x v="205"/>
  </r>
  <r>
    <s v="P207"/>
    <x v="0"/>
    <d v="2024-12-29T00:00:00"/>
    <x v="3"/>
    <s v="Check out our latest carousel on twitter!"/>
    <n v="4274"/>
    <n v="340"/>
    <n v="281"/>
    <n v="34192"/>
    <n v="33446"/>
    <n v="129"/>
    <s v="#PepsiCoRefresh"/>
    <s v="#SmoothLikeNitroPepsi"/>
    <m/>
    <s v="NewYearRefresh"/>
    <x v="206"/>
  </r>
  <r>
    <s v="P208"/>
    <x v="1"/>
    <d v="2024-06-24T00:00:00"/>
    <x v="5"/>
    <s v="Check out our latest video on youtube!"/>
    <n v="2949"/>
    <n v="476"/>
    <n v="403"/>
    <n v="44235"/>
    <n v="43705"/>
    <n v="135"/>
    <s v="#PepsiCoRefresh"/>
    <m/>
    <m/>
    <s v="FestiveRadiance"/>
    <x v="207"/>
  </r>
  <r>
    <s v="P209"/>
    <x v="0"/>
    <d v="2025-03-19T00:00:00"/>
    <x v="5"/>
    <s v="Check out our latest video on twitter!"/>
    <n v="3160"/>
    <n v="204"/>
    <n v="297"/>
    <n v="44240"/>
    <n v="43666"/>
    <n v="49"/>
    <s v="#LiveForNow"/>
    <s v="#AnytimeIsPepsiTime"/>
    <m/>
    <s v="DailyWellness"/>
    <x v="208"/>
  </r>
  <r>
    <s v="P210"/>
    <x v="1"/>
    <d v="2025-02-19T00:00:00"/>
    <x v="4"/>
    <s v="Check out our latest image on youtube!"/>
    <n v="257"/>
    <n v="966"/>
    <n v="398"/>
    <n v="3341"/>
    <n v="2753"/>
    <n v="287"/>
    <s v="#LiveForNow"/>
    <m/>
    <m/>
    <s v="SummerSplash"/>
    <x v="209"/>
  </r>
  <r>
    <s v="P211"/>
    <x v="0"/>
    <d v="2024-07-18T00:00:00"/>
    <x v="3"/>
    <s v="Check out our latest carousel on twitter!"/>
    <n v="2120"/>
    <n v="38"/>
    <n v="212"/>
    <n v="12720"/>
    <n v="12564"/>
    <n v="21"/>
    <s v="#LiveForNow"/>
    <m/>
    <m/>
    <s v="DailyWellness"/>
    <x v="210"/>
  </r>
  <r>
    <s v="P212"/>
    <x v="1"/>
    <d v="2025-03-03T00:00:00"/>
    <x v="5"/>
    <s v="Check out our latest video on youtube!"/>
    <n v="3874"/>
    <n v="884"/>
    <n v="19"/>
    <n v="38740"/>
    <n v="38552"/>
    <n v="219"/>
    <s v="#PepsiCoRefresh"/>
    <m/>
    <m/>
    <s v="FestiveRadiance"/>
    <x v="211"/>
  </r>
  <r>
    <s v="P213"/>
    <x v="3"/>
    <d v="2025-05-01T00:00:00"/>
    <x v="3"/>
    <s v="Check out our latest carousel on facebook!"/>
    <n v="2696"/>
    <n v="628"/>
    <n v="443"/>
    <n v="45832"/>
    <n v="45632"/>
    <n v="248"/>
    <s v="#ThirstyForMore"/>
    <m/>
    <m/>
    <s v="DailyWellness"/>
    <x v="212"/>
  </r>
  <r>
    <s v="P214"/>
    <x v="2"/>
    <d v="2024-12-23T00:00:00"/>
    <x v="4"/>
    <s v="Check out our latest image on instagram!"/>
    <n v="521"/>
    <n v="746"/>
    <n v="315"/>
    <n v="4168"/>
    <n v="3399"/>
    <n v="282"/>
    <s v="#LiveForNow"/>
    <m/>
    <m/>
    <s v="FestiveRadiance"/>
    <x v="213"/>
  </r>
  <r>
    <s v="P215"/>
    <x v="3"/>
    <d v="2025-05-06T00:00:00"/>
    <x v="4"/>
    <s v="Check out our latest image on facebook!"/>
    <n v="4872"/>
    <n v="925"/>
    <n v="176"/>
    <n v="82824"/>
    <n v="82543"/>
    <n v="89"/>
    <s v="#ThirstyForMore"/>
    <m/>
    <m/>
    <s v="FestiveRadiance"/>
    <x v="214"/>
  </r>
  <r>
    <s v="P216"/>
    <x v="1"/>
    <d v="2024-07-29T00:00:00"/>
    <x v="2"/>
    <s v="Check out our latest story on youtube!"/>
    <n v="1509"/>
    <n v="88"/>
    <n v="163"/>
    <n v="30180"/>
    <n v="29689"/>
    <n v="119"/>
    <s v="#ThirstyForMore"/>
    <m/>
    <m/>
    <s v="FestiveRadiance"/>
    <x v="215"/>
  </r>
  <r>
    <s v="P217"/>
    <x v="3"/>
    <d v="2024-12-03T00:00:00"/>
    <x v="4"/>
    <s v="Check out our latest image on facebook!"/>
    <n v="4606"/>
    <n v="931"/>
    <n v="230"/>
    <n v="92120"/>
    <n v="91440"/>
    <n v="56"/>
    <s v="#PepsiCoRefresh"/>
    <m/>
    <m/>
    <m/>
    <x v="216"/>
  </r>
  <r>
    <s v="P218"/>
    <x v="3"/>
    <d v="2024-06-11T00:00:00"/>
    <x v="3"/>
    <s v="Check out our latest carousel on facebook!"/>
    <n v="1869"/>
    <n v="453"/>
    <n v="490"/>
    <n v="14952"/>
    <n v="14309"/>
    <n v="275"/>
    <s v="#PepsiCoRefresh"/>
    <m/>
    <m/>
    <s v="DailyWellness"/>
    <x v="217"/>
  </r>
  <r>
    <s v="P219"/>
    <x v="0"/>
    <d v="2025-01-28T00:00:00"/>
    <x v="0"/>
    <s v="Check out our latest reel on twitter!"/>
    <n v="1188"/>
    <n v="470"/>
    <n v="174"/>
    <n v="7128"/>
    <n v="6145"/>
    <n v="270"/>
    <s v="#PepsiCoRefresh"/>
    <m/>
    <m/>
    <s v="DailyWellness"/>
    <x v="218"/>
  </r>
  <r>
    <s v="P220"/>
    <x v="2"/>
    <d v="2024-06-02T00:00:00"/>
    <x v="2"/>
    <s v="Check out our latest story on instagram!"/>
    <n v="84"/>
    <n v="897"/>
    <n v="85"/>
    <n v="588"/>
    <n v="8"/>
    <n v="12"/>
    <s v="#ThirstyForMore"/>
    <m/>
    <m/>
    <m/>
    <x v="219"/>
  </r>
  <r>
    <s v="P221"/>
    <x v="3"/>
    <d v="2025-03-23T00:00:00"/>
    <x v="5"/>
    <s v="Check out our latest video on facebook!"/>
    <n v="4453"/>
    <n v="111"/>
    <n v="420"/>
    <n v="31171"/>
    <n v="30565"/>
    <n v="23"/>
    <s v="#PepsiCoRefresh"/>
    <m/>
    <m/>
    <m/>
    <x v="220"/>
  </r>
  <r>
    <s v="P222"/>
    <x v="3"/>
    <d v="2024-10-08T00:00:00"/>
    <x v="0"/>
    <s v="Check out our latest reel on facebook!"/>
    <n v="1814"/>
    <n v="653"/>
    <n v="363"/>
    <n v="25396"/>
    <n v="25286"/>
    <n v="39"/>
    <s v="#LiveForNow"/>
    <s v="#SmoothLikeNitroPepsi"/>
    <m/>
    <s v="SummerSplash"/>
    <x v="221"/>
  </r>
  <r>
    <s v="P223"/>
    <x v="0"/>
    <d v="2024-11-12T00:00:00"/>
    <x v="4"/>
    <s v="Check out our latest image on twitter!"/>
    <n v="3338"/>
    <n v="277"/>
    <n v="118"/>
    <n v="60084"/>
    <n v="59842"/>
    <n v="252"/>
    <s v="#PepsiCoRefresh"/>
    <m/>
    <m/>
    <m/>
    <x v="222"/>
  </r>
  <r>
    <s v="P224"/>
    <x v="3"/>
    <d v="2025-05-13T00:00:00"/>
    <x v="4"/>
    <s v="Check out our latest image on facebook!"/>
    <n v="602"/>
    <n v="594"/>
    <n v="156"/>
    <n v="4214"/>
    <n v="3363"/>
    <n v="164"/>
    <s v="#PepsiCoRefresh"/>
    <m/>
    <m/>
    <s v="NewYearRefresh"/>
    <x v="223"/>
  </r>
  <r>
    <s v="P225"/>
    <x v="0"/>
    <d v="2024-06-20T00:00:00"/>
    <x v="3"/>
    <s v="Check out our latest carousel on twitter!"/>
    <n v="4672"/>
    <n v="325"/>
    <n v="32"/>
    <n v="88768"/>
    <n v="87833"/>
    <n v="118"/>
    <s v="#ThirstyForMore"/>
    <m/>
    <m/>
    <m/>
    <x v="224"/>
  </r>
  <r>
    <s v="P226"/>
    <x v="2"/>
    <d v="2024-08-07T00:00:00"/>
    <x v="3"/>
    <s v="Check out our latest carousel on instagram!"/>
    <n v="1741"/>
    <n v="164"/>
    <n v="318"/>
    <n v="8705"/>
    <n v="8272"/>
    <n v="121"/>
    <s v="#PepsiCoRefresh"/>
    <m/>
    <m/>
    <m/>
    <x v="225"/>
  </r>
  <r>
    <s v="P227"/>
    <x v="2"/>
    <d v="2024-06-12T00:00:00"/>
    <x v="1"/>
    <s v="Check out our latest text on instagram!"/>
    <n v="246"/>
    <n v="149"/>
    <n v="130"/>
    <n v="4674"/>
    <n v="4390"/>
    <n v="217"/>
    <s v="#LiveForNow"/>
    <m/>
    <m/>
    <s v="NewYearRefresh"/>
    <x v="226"/>
  </r>
  <r>
    <s v="P228"/>
    <x v="2"/>
    <d v="2024-07-01T00:00:00"/>
    <x v="2"/>
    <s v="Check out our latest story on instagram!"/>
    <n v="4808"/>
    <n v="772"/>
    <n v="320"/>
    <n v="72120"/>
    <n v="71696"/>
    <n v="195"/>
    <s v="#ThirstyForMore"/>
    <m/>
    <m/>
    <s v="SummerSplash"/>
    <x v="227"/>
  </r>
  <r>
    <s v="P229"/>
    <x v="2"/>
    <d v="2024-07-03T00:00:00"/>
    <x v="3"/>
    <s v="Check out our latest carousel on instagram!"/>
    <n v="4799"/>
    <n v="694"/>
    <n v="289"/>
    <n v="43191"/>
    <n v="42228"/>
    <n v="118"/>
    <s v="#PepsiCoRefresh"/>
    <m/>
    <m/>
    <m/>
    <x v="228"/>
  </r>
  <r>
    <s v="P230"/>
    <x v="3"/>
    <d v="2024-07-15T00:00:00"/>
    <x v="0"/>
    <s v="Check out our latest reel on facebook!"/>
    <n v="3663"/>
    <n v="17"/>
    <n v="295"/>
    <n v="51282"/>
    <n v="50567"/>
    <n v="84"/>
    <s v="#ThirstyForMore"/>
    <m/>
    <m/>
    <s v="NewYearRefresh"/>
    <x v="229"/>
  </r>
  <r>
    <s v="P231"/>
    <x v="2"/>
    <d v="2025-05-01T00:00:00"/>
    <x v="1"/>
    <s v="Check out our latest text on instagram!"/>
    <n v="1430"/>
    <n v="376"/>
    <n v="33"/>
    <n v="21450"/>
    <n v="20509"/>
    <n v="251"/>
    <s v="#LiveForNow"/>
    <m/>
    <m/>
    <s v="SummerSplash"/>
    <x v="230"/>
  </r>
  <r>
    <s v="P232"/>
    <x v="0"/>
    <d v="2025-04-29T00:00:00"/>
    <x v="2"/>
    <s v="Check out our latest story on twitter!"/>
    <n v="249"/>
    <n v="592"/>
    <n v="230"/>
    <n v="1494"/>
    <n v="1044"/>
    <n v="201"/>
    <s v="#ThirstyForMore"/>
    <m/>
    <m/>
    <s v="DailyWellness"/>
    <x v="231"/>
  </r>
  <r>
    <s v="P233"/>
    <x v="3"/>
    <d v="2025-03-08T00:00:00"/>
    <x v="4"/>
    <s v="Check out our latest image on facebook!"/>
    <n v="2382"/>
    <n v="265"/>
    <n v="134"/>
    <n v="38112"/>
    <n v="37437"/>
    <n v="249"/>
    <s v="#LiveForNow"/>
    <m/>
    <m/>
    <s v="DailyWellness"/>
    <x v="232"/>
  </r>
  <r>
    <s v="P234"/>
    <x v="3"/>
    <d v="2024-06-01T00:00:00"/>
    <x v="1"/>
    <s v="Check out our latest text on facebook!"/>
    <n v="1272"/>
    <n v="465"/>
    <n v="99"/>
    <n v="24168"/>
    <n v="23719"/>
    <n v="42"/>
    <s v="#PepsiCoRefresh"/>
    <m/>
    <m/>
    <m/>
    <x v="233"/>
  </r>
  <r>
    <s v="P235"/>
    <x v="3"/>
    <d v="2024-12-22T00:00:00"/>
    <x v="4"/>
    <s v="Check out our latest image on facebook!"/>
    <n v="3196"/>
    <n v="941"/>
    <n v="376"/>
    <n v="35156"/>
    <n v="34444"/>
    <n v="241"/>
    <s v="#PepsiCoRefresh"/>
    <m/>
    <m/>
    <s v="NewYearRefresh"/>
    <x v="234"/>
  </r>
  <r>
    <s v="P236"/>
    <x v="3"/>
    <d v="2024-08-19T00:00:00"/>
    <x v="1"/>
    <s v="Check out our latest text on facebook!"/>
    <n v="1257"/>
    <n v="19"/>
    <n v="351"/>
    <n v="12570"/>
    <n v="11660"/>
    <n v="194"/>
    <s v="#LiveForNow"/>
    <s v="#AnytimeIsPepsiTime"/>
    <s v="#ThirstyForMore"/>
    <s v="FestiveRadiance"/>
    <x v="235"/>
  </r>
  <r>
    <s v="P237"/>
    <x v="2"/>
    <d v="2024-10-22T00:00:00"/>
    <x v="2"/>
    <s v="Check out our latest story on instagram!"/>
    <n v="3770"/>
    <n v="917"/>
    <n v="129"/>
    <n v="71630"/>
    <n v="71322"/>
    <n v="76"/>
    <s v="#LiveForNow"/>
    <m/>
    <m/>
    <s v="SummerSplash"/>
    <x v="236"/>
  </r>
  <r>
    <s v="P238"/>
    <x v="0"/>
    <d v="2024-07-16T00:00:00"/>
    <x v="1"/>
    <s v="Check out our latest text on twitter!"/>
    <n v="4725"/>
    <n v="400"/>
    <n v="362"/>
    <n v="75600"/>
    <n v="74927"/>
    <n v="43"/>
    <s v="#LiveForNow"/>
    <m/>
    <m/>
    <s v="DailyWellness"/>
    <x v="237"/>
  </r>
  <r>
    <s v="P239"/>
    <x v="1"/>
    <d v="2025-02-24T00:00:00"/>
    <x v="1"/>
    <s v="Check out our latest text on youtube!"/>
    <n v="4188"/>
    <n v="942"/>
    <n v="118"/>
    <n v="20940"/>
    <n v="20471"/>
    <n v="102"/>
    <s v="#LiveForNow"/>
    <m/>
    <m/>
    <m/>
    <x v="238"/>
  </r>
  <r>
    <s v="P240"/>
    <x v="0"/>
    <d v="2024-08-26T00:00:00"/>
    <x v="3"/>
    <s v="Check out our latest carousel on twitter!"/>
    <n v="929"/>
    <n v="192"/>
    <n v="322"/>
    <n v="16722"/>
    <n v="15996"/>
    <n v="145"/>
    <s v="#ThirstyForMore"/>
    <s v="#PepsiCoRefresh"/>
    <s v="#AnytimeIsPepsiTime"/>
    <s v="NewYearRefresh"/>
    <x v="239"/>
  </r>
  <r>
    <s v="P241"/>
    <x v="3"/>
    <d v="2025-01-18T00:00:00"/>
    <x v="2"/>
    <s v="Check out our latest story on facebook!"/>
    <n v="4321"/>
    <n v="874"/>
    <n v="172"/>
    <n v="30247"/>
    <n v="29254"/>
    <n v="122"/>
    <s v="#PepsiCoRefresh"/>
    <m/>
    <m/>
    <s v="DailyWellness"/>
    <x v="240"/>
  </r>
  <r>
    <s v="P242"/>
    <x v="3"/>
    <d v="2024-07-07T00:00:00"/>
    <x v="0"/>
    <s v="Check out our latest reel on facebook!"/>
    <n v="4767"/>
    <n v="190"/>
    <n v="340"/>
    <n v="28602"/>
    <n v="28044"/>
    <n v="210"/>
    <s v="#ThirstyForMore"/>
    <m/>
    <m/>
    <s v="NewYearRefresh"/>
    <x v="241"/>
  </r>
  <r>
    <s v="P243"/>
    <x v="0"/>
    <d v="2025-03-06T00:00:00"/>
    <x v="4"/>
    <s v="Check out our latest image on twitter!"/>
    <n v="3592"/>
    <n v="911"/>
    <n v="375"/>
    <n v="50288"/>
    <n v="49490"/>
    <n v="32"/>
    <s v="#LiveForNow"/>
    <m/>
    <m/>
    <s v="DailyWellness"/>
    <x v="242"/>
  </r>
  <r>
    <s v="P244"/>
    <x v="1"/>
    <d v="2024-10-25T00:00:00"/>
    <x v="5"/>
    <s v="Check out our latest video on youtube!"/>
    <n v="4661"/>
    <n v="935"/>
    <n v="433"/>
    <n v="23305"/>
    <n v="22583"/>
    <n v="63"/>
    <s v="#LiveForNow"/>
    <m/>
    <m/>
    <s v="NewYearRefresh"/>
    <x v="243"/>
  </r>
  <r>
    <s v="P245"/>
    <x v="3"/>
    <d v="2025-01-12T00:00:00"/>
    <x v="0"/>
    <s v="Check out our latest reel on facebook!"/>
    <n v="4134"/>
    <n v="824"/>
    <n v="99"/>
    <n v="41340"/>
    <n v="41050"/>
    <n v="177"/>
    <s v="#ThirstyForMore"/>
    <m/>
    <m/>
    <s v="SummerSplash"/>
    <x v="244"/>
  </r>
  <r>
    <s v="P246"/>
    <x v="3"/>
    <d v="2024-10-11T00:00:00"/>
    <x v="4"/>
    <s v="Check out our latest image on facebook!"/>
    <n v="400"/>
    <n v="680"/>
    <n v="434"/>
    <n v="6400"/>
    <n v="5472"/>
    <n v="160"/>
    <s v="#LiveForNow"/>
    <m/>
    <m/>
    <s v="FestiveRadiance"/>
    <x v="245"/>
  </r>
  <r>
    <s v="P247"/>
    <x v="3"/>
    <d v="2024-08-27T00:00:00"/>
    <x v="0"/>
    <s v="Check out our latest reel on facebook!"/>
    <n v="3960"/>
    <n v="266"/>
    <n v="8"/>
    <n v="35640"/>
    <n v="34850"/>
    <n v="208"/>
    <s v="#LiveForNow"/>
    <s v="#ThirstyForMore"/>
    <s v="#BetterWithPepsi"/>
    <m/>
    <x v="246"/>
  </r>
  <r>
    <s v="P248"/>
    <x v="3"/>
    <d v="2025-02-02T00:00:00"/>
    <x v="2"/>
    <s v="Check out our latest story on facebook!"/>
    <n v="886"/>
    <n v="126"/>
    <n v="153"/>
    <n v="4430"/>
    <n v="4037"/>
    <n v="212"/>
    <s v="#ThirstyForMore"/>
    <m/>
    <m/>
    <m/>
    <x v="247"/>
  </r>
  <r>
    <s v="P249"/>
    <x v="0"/>
    <d v="2024-07-18T00:00:00"/>
    <x v="4"/>
    <s v="Check out our latest image on twitter!"/>
    <n v="827"/>
    <n v="77"/>
    <n v="402"/>
    <n v="14886"/>
    <n v="14129"/>
    <n v="254"/>
    <s v="#ThirstyForMore"/>
    <m/>
    <m/>
    <s v="FestiveRadiance"/>
    <x v="248"/>
  </r>
  <r>
    <s v="P250"/>
    <x v="3"/>
    <d v="2024-06-22T00:00:00"/>
    <x v="0"/>
    <s v="Check out our latest reel on facebook!"/>
    <n v="3813"/>
    <n v="935"/>
    <n v="274"/>
    <n v="68634"/>
    <n v="68488"/>
    <n v="251"/>
    <s v="#LiveForNow"/>
    <m/>
    <m/>
    <m/>
    <x v="249"/>
  </r>
  <r>
    <s v="P251"/>
    <x v="2"/>
    <d v="2025-03-27T00:00:00"/>
    <x v="3"/>
    <s v="Check out our latest carousel on instagram!"/>
    <n v="1377"/>
    <n v="796"/>
    <n v="387"/>
    <n v="22032"/>
    <n v="21869"/>
    <n v="189"/>
    <s v="#LiveForNow"/>
    <m/>
    <m/>
    <m/>
    <x v="250"/>
  </r>
  <r>
    <s v="P252"/>
    <x v="3"/>
    <d v="2025-04-28T00:00:00"/>
    <x v="3"/>
    <s v="Check out our latest carousel on facebook!"/>
    <n v="2089"/>
    <n v="476"/>
    <n v="69"/>
    <n v="16712"/>
    <n v="16309"/>
    <n v="64"/>
    <s v="#LiveForNow"/>
    <m/>
    <m/>
    <s v="NewYearRefresh"/>
    <x v="251"/>
  </r>
  <r>
    <s v="P253"/>
    <x v="0"/>
    <d v="2024-08-03T00:00:00"/>
    <x v="0"/>
    <s v="Check out our latest reel on twitter!"/>
    <n v="3791"/>
    <n v="593"/>
    <n v="228"/>
    <n v="53074"/>
    <n v="52613"/>
    <n v="205"/>
    <s v="#ThirstyForMore"/>
    <m/>
    <m/>
    <m/>
    <x v="252"/>
  </r>
  <r>
    <s v="P254"/>
    <x v="0"/>
    <d v="2025-01-14T00:00:00"/>
    <x v="4"/>
    <s v="Check out our latest image on twitter!"/>
    <n v="2692"/>
    <n v="115"/>
    <n v="64"/>
    <n v="21536"/>
    <n v="21120"/>
    <n v="224"/>
    <s v="#LiveForNow"/>
    <m/>
    <m/>
    <s v="FestiveRadiance"/>
    <x v="253"/>
  </r>
  <r>
    <s v="P255"/>
    <x v="3"/>
    <d v="2025-04-03T00:00:00"/>
    <x v="2"/>
    <s v="Check out our latest story on facebook!"/>
    <n v="3767"/>
    <n v="514"/>
    <n v="238"/>
    <n v="37670"/>
    <n v="36807"/>
    <n v="226"/>
    <s v="#LiveForNow"/>
    <m/>
    <m/>
    <s v="DailyWellness"/>
    <x v="254"/>
  </r>
  <r>
    <s v="P256"/>
    <x v="1"/>
    <d v="2024-09-18T00:00:00"/>
    <x v="3"/>
    <s v="Check out our latest carousel on youtube!"/>
    <n v="2143"/>
    <n v="12"/>
    <n v="204"/>
    <n v="40717"/>
    <n v="40125"/>
    <n v="248"/>
    <s v="#ThirstyForMore"/>
    <m/>
    <m/>
    <s v="FestiveRadiance"/>
    <x v="255"/>
  </r>
  <r>
    <s v="P257"/>
    <x v="3"/>
    <d v="2025-04-06T00:00:00"/>
    <x v="4"/>
    <s v="Check out our latest image on facebook!"/>
    <n v="3090"/>
    <n v="697"/>
    <n v="164"/>
    <n v="49440"/>
    <n v="48524"/>
    <n v="25"/>
    <s v="#ThirstyForMore"/>
    <s v="#ThirstyForMore"/>
    <s v="#BetterWithPepsi"/>
    <s v="FestiveRadiance"/>
    <x v="256"/>
  </r>
  <r>
    <s v="P258"/>
    <x v="2"/>
    <d v="2024-08-05T00:00:00"/>
    <x v="2"/>
    <s v="Check out our latest story on instagram!"/>
    <n v="3601"/>
    <n v="695"/>
    <n v="75"/>
    <n v="21606"/>
    <n v="21454"/>
    <n v="172"/>
    <s v="#ThirstyForMore"/>
    <m/>
    <m/>
    <s v="FestiveRadiance"/>
    <x v="257"/>
  </r>
  <r>
    <s v="P259"/>
    <x v="3"/>
    <d v="2025-02-10T00:00:00"/>
    <x v="1"/>
    <s v="Check out our latest text on facebook!"/>
    <n v="562"/>
    <n v="158"/>
    <n v="149"/>
    <n v="3372"/>
    <n v="2940"/>
    <n v="93"/>
    <s v="#PepsiCoRefresh"/>
    <m/>
    <m/>
    <s v="SummerSplash"/>
    <x v="258"/>
  </r>
  <r>
    <s v="P260"/>
    <x v="2"/>
    <d v="2025-02-12T00:00:00"/>
    <x v="2"/>
    <s v="Check out our latest story on instagram!"/>
    <n v="4332"/>
    <n v="771"/>
    <n v="219"/>
    <n v="60648"/>
    <n v="60397"/>
    <n v="10"/>
    <s v="#PepsiCoRefresh"/>
    <s v="#ThirstyForMore"/>
    <s v="#BetterWithPepsi"/>
    <s v="NewYearRefresh"/>
    <x v="259"/>
  </r>
  <r>
    <s v="P261"/>
    <x v="2"/>
    <d v="2024-10-27T00:00:00"/>
    <x v="4"/>
    <s v="Check out our latest image on instagram!"/>
    <n v="4853"/>
    <n v="837"/>
    <n v="340"/>
    <n v="72795"/>
    <n v="72237"/>
    <n v="170"/>
    <s v="#ThirstyForMore"/>
    <m/>
    <m/>
    <s v="SummerSplash"/>
    <x v="260"/>
  </r>
  <r>
    <s v="P262"/>
    <x v="1"/>
    <d v="2025-01-18T00:00:00"/>
    <x v="4"/>
    <s v="Check out our latest image on youtube!"/>
    <n v="1206"/>
    <n v="238"/>
    <n v="36"/>
    <n v="9648"/>
    <n v="9417"/>
    <n v="237"/>
    <s v="#PepsiCoRefresh"/>
    <m/>
    <m/>
    <m/>
    <x v="261"/>
  </r>
  <r>
    <s v="P263"/>
    <x v="2"/>
    <d v="2024-08-20T00:00:00"/>
    <x v="0"/>
    <s v="Check out our latest reel on instagram!"/>
    <n v="2603"/>
    <n v="690"/>
    <n v="205"/>
    <n v="13015"/>
    <n v="12130"/>
    <n v="20"/>
    <s v="#LiveForNow"/>
    <m/>
    <m/>
    <s v="FestiveRadiance"/>
    <x v="262"/>
  </r>
  <r>
    <s v="P264"/>
    <x v="0"/>
    <d v="2025-01-30T00:00:00"/>
    <x v="4"/>
    <s v="Check out our latest image on twitter!"/>
    <n v="59"/>
    <n v="163"/>
    <n v="93"/>
    <n v="590"/>
    <n v="475"/>
    <n v="293"/>
    <s v="#PepsiCoRefresh"/>
    <m/>
    <m/>
    <s v="FestiveRadiance"/>
    <x v="263"/>
  </r>
  <r>
    <s v="P265"/>
    <x v="0"/>
    <d v="2025-02-20T00:00:00"/>
    <x v="3"/>
    <s v="Check out our latest carousel on twitter!"/>
    <n v="1877"/>
    <n v="745"/>
    <n v="225"/>
    <n v="11262"/>
    <n v="10967"/>
    <n v="41"/>
    <s v="#ThirstyForMore"/>
    <m/>
    <m/>
    <s v="DailyWellness"/>
    <x v="264"/>
  </r>
  <r>
    <s v="P266"/>
    <x v="3"/>
    <d v="2024-11-25T00:00:00"/>
    <x v="2"/>
    <s v="Check out our latest story on facebook!"/>
    <n v="4182"/>
    <n v="640"/>
    <n v="240"/>
    <n v="50184"/>
    <n v="49351"/>
    <n v="10"/>
    <s v="#PepsiCoRefresh"/>
    <m/>
    <m/>
    <s v="NewYearRefresh"/>
    <x v="265"/>
  </r>
  <r>
    <s v="P267"/>
    <x v="0"/>
    <d v="2024-10-04T00:00:00"/>
    <x v="0"/>
    <s v="Check out our latest reel on twitter!"/>
    <n v="4187"/>
    <n v="66"/>
    <n v="31"/>
    <n v="66992"/>
    <n v="66614"/>
    <n v="62"/>
    <s v="#LiveForNow"/>
    <m/>
    <m/>
    <m/>
    <x v="266"/>
  </r>
  <r>
    <s v="P268"/>
    <x v="2"/>
    <d v="2025-04-13T00:00:00"/>
    <x v="0"/>
    <s v="Check out our latest reel on instagram!"/>
    <n v="4579"/>
    <n v="125"/>
    <n v="300"/>
    <n v="59527"/>
    <n v="59400"/>
    <n v="269"/>
    <s v="#ThirstyForMore"/>
    <m/>
    <m/>
    <s v="SummerSplash"/>
    <x v="267"/>
  </r>
  <r>
    <s v="P269"/>
    <x v="2"/>
    <d v="2024-11-05T00:00:00"/>
    <x v="5"/>
    <s v="Check out our latest video on instagram!"/>
    <n v="4561"/>
    <n v="51"/>
    <n v="441"/>
    <n v="22805"/>
    <n v="21890"/>
    <n v="45"/>
    <s v="#PepsiCoRefresh"/>
    <m/>
    <m/>
    <s v="FestiveRadiance"/>
    <x v="268"/>
  </r>
  <r>
    <s v="P270"/>
    <x v="1"/>
    <d v="2025-01-15T00:00:00"/>
    <x v="0"/>
    <s v="Check out our latest reel on youtube!"/>
    <n v="3774"/>
    <n v="239"/>
    <n v="39"/>
    <n v="60384"/>
    <n v="59490"/>
    <n v="241"/>
    <s v="#PepsiCoRefresh"/>
    <m/>
    <m/>
    <s v="NewYearRefresh"/>
    <x v="269"/>
  </r>
  <r>
    <s v="P271"/>
    <x v="2"/>
    <d v="2024-10-17T00:00:00"/>
    <x v="5"/>
    <s v="Check out our latest video on instagram!"/>
    <n v="3575"/>
    <n v="749"/>
    <n v="111"/>
    <n v="21450"/>
    <n v="20785"/>
    <n v="195"/>
    <s v="#ThirstyForMore"/>
    <m/>
    <m/>
    <s v="FestiveRadiance"/>
    <x v="270"/>
  </r>
  <r>
    <s v="P272"/>
    <x v="2"/>
    <d v="2025-03-27T00:00:00"/>
    <x v="1"/>
    <s v="Check out our latest text on instagram!"/>
    <n v="4941"/>
    <n v="414"/>
    <n v="266"/>
    <n v="39528"/>
    <n v="39154"/>
    <n v="217"/>
    <s v="#PepsiCoRefresh"/>
    <m/>
    <m/>
    <s v="NewYearRefresh"/>
    <x v="271"/>
  </r>
  <r>
    <s v="P273"/>
    <x v="1"/>
    <d v="2024-10-12T00:00:00"/>
    <x v="2"/>
    <s v="Check out our latest story on youtube!"/>
    <n v="3641"/>
    <n v="226"/>
    <n v="46"/>
    <n v="40051"/>
    <n v="39319"/>
    <n v="296"/>
    <s v="#ThirstyForMore"/>
    <m/>
    <m/>
    <s v="DailyWellness"/>
    <x v="272"/>
  </r>
  <r>
    <s v="P274"/>
    <x v="0"/>
    <d v="2025-01-01T00:00:00"/>
    <x v="3"/>
    <s v="Check out our latest carousel on twitter!"/>
    <n v="3535"/>
    <n v="494"/>
    <n v="152"/>
    <n v="53025"/>
    <n v="52791"/>
    <n v="44"/>
    <s v="#PepsiCoRefresh"/>
    <m/>
    <m/>
    <s v="DailyWellness"/>
    <x v="273"/>
  </r>
  <r>
    <s v="P275"/>
    <x v="3"/>
    <d v="2024-08-05T00:00:00"/>
    <x v="0"/>
    <s v="Check out our latest reel on facebook!"/>
    <n v="1741"/>
    <n v="831"/>
    <n v="345"/>
    <n v="17410"/>
    <n v="16844"/>
    <n v="58"/>
    <s v="#ThirstyForMore"/>
    <m/>
    <m/>
    <s v="NewYearRefresh"/>
    <x v="274"/>
  </r>
  <r>
    <s v="P276"/>
    <x v="0"/>
    <d v="2024-06-07T00:00:00"/>
    <x v="3"/>
    <s v="Check out our latest carousel on twitter!"/>
    <n v="1556"/>
    <n v="195"/>
    <n v="131"/>
    <n v="9336"/>
    <n v="8875"/>
    <n v="137"/>
    <s v="#PepsiCoRefresh"/>
    <m/>
    <m/>
    <s v="FestiveRadiance"/>
    <x v="275"/>
  </r>
  <r>
    <s v="P277"/>
    <x v="3"/>
    <d v="2025-04-06T00:00:00"/>
    <x v="4"/>
    <s v="Check out our latest image on facebook!"/>
    <n v="4236"/>
    <n v="711"/>
    <n v="298"/>
    <n v="21180"/>
    <n v="20516"/>
    <n v="238"/>
    <s v="#LiveForNow"/>
    <m/>
    <m/>
    <s v="SummerSplash"/>
    <x v="276"/>
  </r>
  <r>
    <s v="P278"/>
    <x v="0"/>
    <d v="2024-11-26T00:00:00"/>
    <x v="1"/>
    <s v="Check out our latest text on twitter!"/>
    <n v="4516"/>
    <n v="836"/>
    <n v="169"/>
    <n v="49676"/>
    <n v="49257"/>
    <n v="282"/>
    <s v="#ThirstyForMore"/>
    <m/>
    <m/>
    <s v="DailyWellness"/>
    <x v="277"/>
  </r>
  <r>
    <s v="P279"/>
    <x v="1"/>
    <d v="2024-09-02T00:00:00"/>
    <x v="4"/>
    <s v="Check out our latest image on youtube!"/>
    <n v="4905"/>
    <n v="845"/>
    <n v="129"/>
    <n v="98100"/>
    <n v="97772"/>
    <n v="279"/>
    <s v="#PepsiCoRefresh"/>
    <m/>
    <m/>
    <s v="FestiveRadiance"/>
    <x v="278"/>
  </r>
  <r>
    <s v="P280"/>
    <x v="1"/>
    <d v="2024-10-21T00:00:00"/>
    <x v="5"/>
    <s v="Check out our latest video on youtube!"/>
    <n v="4275"/>
    <n v="680"/>
    <n v="385"/>
    <n v="64125"/>
    <n v="63650"/>
    <n v="104"/>
    <s v="#ThirstyForMore"/>
    <s v="#PepsiCoRefresh"/>
    <s v="#AnytimeIsPepsiTime"/>
    <s v="DailyWellness"/>
    <x v="279"/>
  </r>
  <r>
    <s v="P281"/>
    <x v="1"/>
    <d v="2025-03-22T00:00:00"/>
    <x v="4"/>
    <s v="Check out our latest image on youtube!"/>
    <n v="3166"/>
    <n v="90"/>
    <n v="341"/>
    <n v="56988"/>
    <n v="56125"/>
    <n v="135"/>
    <s v="#ThirstyForMore"/>
    <m/>
    <m/>
    <s v="FestiveRadiance"/>
    <x v="280"/>
  </r>
  <r>
    <s v="P282"/>
    <x v="2"/>
    <d v="2024-10-03T00:00:00"/>
    <x v="5"/>
    <s v="Check out our latest video on instagram!"/>
    <n v="1488"/>
    <n v="417"/>
    <n v="168"/>
    <n v="19344"/>
    <n v="18395"/>
    <n v="30"/>
    <s v="#LiveForNow"/>
    <m/>
    <m/>
    <s v="NewYearRefresh"/>
    <x v="281"/>
  </r>
  <r>
    <s v="P283"/>
    <x v="0"/>
    <d v="2025-05-09T00:00:00"/>
    <x v="0"/>
    <s v="Check out our latest reel on twitter!"/>
    <n v="3367"/>
    <n v="302"/>
    <n v="57"/>
    <n v="63973"/>
    <n v="63789"/>
    <n v="157"/>
    <s v="#LiveForNow"/>
    <m/>
    <m/>
    <s v="FestiveRadiance"/>
    <x v="282"/>
  </r>
  <r>
    <s v="P284"/>
    <x v="0"/>
    <d v="2024-09-17T00:00:00"/>
    <x v="1"/>
    <s v="Check out our latest text on twitter!"/>
    <n v="571"/>
    <n v="190"/>
    <n v="352"/>
    <n v="9707"/>
    <n v="9418"/>
    <n v="231"/>
    <s v="#PepsiCoRefresh"/>
    <m/>
    <m/>
    <s v="DailyWellness"/>
    <x v="283"/>
  </r>
  <r>
    <s v="P285"/>
    <x v="1"/>
    <d v="2024-07-18T00:00:00"/>
    <x v="1"/>
    <s v="Check out our latest text on youtube!"/>
    <n v="4021"/>
    <n v="794"/>
    <n v="77"/>
    <n v="36189"/>
    <n v="35505"/>
    <n v="174"/>
    <s v="#ThirstyForMore"/>
    <m/>
    <m/>
    <m/>
    <x v="284"/>
  </r>
  <r>
    <s v="P286"/>
    <x v="1"/>
    <d v="2024-09-25T00:00:00"/>
    <x v="5"/>
    <s v="Check out our latest video on youtube!"/>
    <n v="3389"/>
    <n v="344"/>
    <n v="229"/>
    <n v="20334"/>
    <n v="19443"/>
    <n v="228"/>
    <s v="#LiveForNow"/>
    <m/>
    <m/>
    <s v="NewYearRefresh"/>
    <x v="285"/>
  </r>
  <r>
    <s v="P287"/>
    <x v="2"/>
    <d v="2024-08-15T00:00:00"/>
    <x v="0"/>
    <s v="Check out our latest reel on instagram!"/>
    <n v="1164"/>
    <n v="616"/>
    <n v="324"/>
    <n v="6984"/>
    <n v="6636"/>
    <n v="82"/>
    <s v="#ThirstyForMore"/>
    <m/>
    <m/>
    <s v="SummerSplash"/>
    <x v="286"/>
  </r>
  <r>
    <s v="P288"/>
    <x v="1"/>
    <d v="2025-04-17T00:00:00"/>
    <x v="3"/>
    <s v="Check out our latest carousel on youtube!"/>
    <n v="4780"/>
    <n v="691"/>
    <n v="380"/>
    <n v="86040"/>
    <n v="85743"/>
    <n v="262"/>
    <s v="#LiveForNow"/>
    <m/>
    <m/>
    <s v="NewYearRefresh"/>
    <x v="287"/>
  </r>
  <r>
    <s v="P289"/>
    <x v="3"/>
    <d v="2024-11-28T00:00:00"/>
    <x v="3"/>
    <s v="Check out our latest carousel on facebook!"/>
    <n v="2751"/>
    <n v="33"/>
    <n v="430"/>
    <n v="44016"/>
    <n v="43415"/>
    <n v="129"/>
    <s v="#LiveForNow"/>
    <m/>
    <m/>
    <m/>
    <x v="288"/>
  </r>
  <r>
    <s v="P290"/>
    <x v="2"/>
    <d v="2024-12-20T00:00:00"/>
    <x v="3"/>
    <s v="Check out our latest carousel on instagram!"/>
    <n v="2107"/>
    <n v="550"/>
    <n v="349"/>
    <n v="35819"/>
    <n v="35340"/>
    <n v="191"/>
    <s v="#ThirstyForMore"/>
    <m/>
    <m/>
    <s v="DailyWellness"/>
    <x v="289"/>
  </r>
  <r>
    <s v="P291"/>
    <x v="3"/>
    <d v="2024-11-06T00:00:00"/>
    <x v="5"/>
    <s v="Check out our latest video on facebook!"/>
    <n v="4663"/>
    <n v="145"/>
    <n v="225"/>
    <n v="69945"/>
    <n v="69596"/>
    <n v="35"/>
    <s v="#ThirstyForMore"/>
    <m/>
    <m/>
    <s v="DailyWellness"/>
    <x v="290"/>
  </r>
  <r>
    <s v="P292"/>
    <x v="3"/>
    <d v="2024-11-17T00:00:00"/>
    <x v="1"/>
    <s v="Check out our latest text on facebook!"/>
    <n v="880"/>
    <n v="297"/>
    <n v="345"/>
    <n v="12320"/>
    <n v="11978"/>
    <n v="238"/>
    <s v="#PepsiCoRefresh"/>
    <s v="#AnytimeIsPepsiTime"/>
    <m/>
    <m/>
    <x v="291"/>
  </r>
  <r>
    <s v="P293"/>
    <x v="3"/>
    <d v="2025-05-14T00:00:00"/>
    <x v="1"/>
    <s v="Check out our latest text on facebook!"/>
    <n v="2634"/>
    <n v="726"/>
    <n v="241"/>
    <n v="28974"/>
    <n v="28102"/>
    <n v="277"/>
    <s v="#ThirstyForMore"/>
    <m/>
    <m/>
    <s v="SummerSplash"/>
    <x v="292"/>
  </r>
  <r>
    <s v="P294"/>
    <x v="3"/>
    <d v="2024-06-19T00:00:00"/>
    <x v="3"/>
    <s v="Check out our latest carousel on facebook!"/>
    <n v="4731"/>
    <n v="173"/>
    <n v="276"/>
    <n v="28386"/>
    <n v="28185"/>
    <n v="89"/>
    <s v="#ThirstyForMore"/>
    <m/>
    <m/>
    <s v="NewYearRefresh"/>
    <x v="293"/>
  </r>
  <r>
    <s v="P295"/>
    <x v="0"/>
    <d v="2025-05-06T00:00:00"/>
    <x v="4"/>
    <s v="Check out our latest image on twitter!"/>
    <n v="1952"/>
    <n v="344"/>
    <n v="287"/>
    <n v="15616"/>
    <n v="15403"/>
    <n v="235"/>
    <s v="#LiveForNow"/>
    <s v="#PepsiCoRefresh"/>
    <s v="#AnytimeIsPepsiTime"/>
    <s v="FestiveRadiance"/>
    <x v="294"/>
  </r>
  <r>
    <s v="P296"/>
    <x v="0"/>
    <d v="2025-02-11T00:00:00"/>
    <x v="5"/>
    <s v="Check out our latest video on twitter!"/>
    <n v="3440"/>
    <n v="13"/>
    <n v="20"/>
    <n v="58480"/>
    <n v="58146"/>
    <n v="210"/>
    <s v="#PepsiCoRefresh"/>
    <s v="#SmoothLikeNitroPepsi"/>
    <m/>
    <s v="DailyWellness"/>
    <x v="295"/>
  </r>
  <r>
    <s v="P297"/>
    <x v="0"/>
    <d v="2024-12-24T00:00:00"/>
    <x v="1"/>
    <s v="Check out our latest text on twitter!"/>
    <n v="2166"/>
    <n v="354"/>
    <n v="117"/>
    <n v="10830"/>
    <n v="10245"/>
    <n v="24"/>
    <s v="#ThirstyForMore"/>
    <m/>
    <m/>
    <s v="DailyWellness"/>
    <x v="296"/>
  </r>
  <r>
    <s v="P298"/>
    <x v="3"/>
    <d v="2024-10-24T00:00:00"/>
    <x v="4"/>
    <s v="Check out our latest image on facebook!"/>
    <n v="4303"/>
    <n v="451"/>
    <n v="286"/>
    <n v="86060"/>
    <n v="85823"/>
    <n v="14"/>
    <s v="#PepsiCoRefresh"/>
    <m/>
    <m/>
    <s v="NewYearRefresh"/>
    <x v="297"/>
  </r>
  <r>
    <s v="P299"/>
    <x v="3"/>
    <d v="2024-08-26T00:00:00"/>
    <x v="4"/>
    <s v="Check out our latest image on facebook!"/>
    <n v="2581"/>
    <n v="517"/>
    <n v="117"/>
    <n v="23229"/>
    <n v="22331"/>
    <n v="70"/>
    <s v="#LiveForNow"/>
    <m/>
    <m/>
    <s v="NewYearRefresh"/>
    <x v="298"/>
  </r>
  <r>
    <s v="P300"/>
    <x v="0"/>
    <d v="2024-08-31T00:00:00"/>
    <x v="3"/>
    <s v="Check out our latest carousel on twitter!"/>
    <n v="4494"/>
    <n v="717"/>
    <n v="45"/>
    <n v="62916"/>
    <n v="62688"/>
    <n v="191"/>
    <s v="#PepsiCoRefresh"/>
    <s v="#ThirstyForMore"/>
    <s v="#BetterWithPepsi"/>
    <s v="SummerSplash"/>
    <x v="299"/>
  </r>
</pivotCacheRecords>
</file>

<file path=xl/pivotCache/pivotCacheRecords2.xml><?xml version="1.0" encoding="utf-8"?>
<pivotCacheRecords xmlns="http://schemas.openxmlformats.org/spreadsheetml/2006/main" xmlns:r="http://schemas.openxmlformats.org/officeDocument/2006/relationships" count="200">
  <r>
    <d v="2024-06-03T00:00:00"/>
    <x v="0"/>
    <n v="1135"/>
    <n v="88"/>
    <n v="344084"/>
    <n v="8.06"/>
    <n v="5904"/>
  </r>
  <r>
    <d v="2024-06-03T00:00:00"/>
    <x v="1"/>
    <n v="1312"/>
    <n v="310"/>
    <n v="42654"/>
    <n v="4.9800000000000004"/>
    <n v="9566"/>
  </r>
  <r>
    <d v="2024-06-03T00:00:00"/>
    <x v="2"/>
    <n v="584"/>
    <n v="169"/>
    <n v="146834"/>
    <n v="8.31"/>
    <n v="26752"/>
  </r>
  <r>
    <d v="2024-06-03T00:00:00"/>
    <x v="3"/>
    <n v="1535"/>
    <n v="445"/>
    <n v="395536"/>
    <n v="4.1100000000000003"/>
    <n v="30671"/>
  </r>
  <r>
    <d v="2024-06-10T00:00:00"/>
    <x v="0"/>
    <n v="656"/>
    <n v="139"/>
    <n v="49157"/>
    <n v="9.0500000000000007"/>
    <n v="9920"/>
  </r>
  <r>
    <d v="2024-06-10T00:00:00"/>
    <x v="1"/>
    <n v="1697"/>
    <n v="414"/>
    <n v="316555"/>
    <n v="2.37"/>
    <n v="7924"/>
  </r>
  <r>
    <d v="2024-06-10T00:00:00"/>
    <x v="2"/>
    <n v="436"/>
    <n v="250"/>
    <n v="254347"/>
    <n v="4.01"/>
    <n v="8912"/>
  </r>
  <r>
    <d v="2024-06-10T00:00:00"/>
    <x v="3"/>
    <n v="1197"/>
    <n v="203"/>
    <n v="413878"/>
    <n v="3.16"/>
    <n v="21205"/>
  </r>
  <r>
    <d v="2024-06-17T00:00:00"/>
    <x v="0"/>
    <n v="1048"/>
    <n v="155"/>
    <n v="456946"/>
    <n v="2.46"/>
    <n v="11329"/>
  </r>
  <r>
    <d v="2024-06-17T00:00:00"/>
    <x v="1"/>
    <n v="1753"/>
    <n v="371"/>
    <n v="169496"/>
    <n v="8.11"/>
    <n v="46670"/>
  </r>
  <r>
    <d v="2024-06-17T00:00:00"/>
    <x v="2"/>
    <n v="1335"/>
    <n v="40"/>
    <n v="122732"/>
    <n v="8.19"/>
    <n v="22482"/>
  </r>
  <r>
    <d v="2024-06-17T00:00:00"/>
    <x v="3"/>
    <n v="403"/>
    <n v="66"/>
    <n v="382851"/>
    <n v="3.49"/>
    <n v="24313"/>
  </r>
  <r>
    <d v="2024-06-24T00:00:00"/>
    <x v="0"/>
    <n v="911"/>
    <n v="282"/>
    <n v="35664"/>
    <n v="6.92"/>
    <n v="18050"/>
  </r>
  <r>
    <d v="2024-06-24T00:00:00"/>
    <x v="1"/>
    <n v="1779"/>
    <n v="109"/>
    <n v="26295"/>
    <n v="9.1199999999999992"/>
    <n v="30635"/>
  </r>
  <r>
    <d v="2024-06-24T00:00:00"/>
    <x v="2"/>
    <n v="1238"/>
    <n v="403"/>
    <n v="298421"/>
    <n v="3.5"/>
    <n v="31280"/>
  </r>
  <r>
    <d v="2024-06-24T00:00:00"/>
    <x v="3"/>
    <n v="308"/>
    <n v="431"/>
    <n v="426184"/>
    <n v="2.62"/>
    <n v="1783"/>
  </r>
  <r>
    <d v="2024-07-01T00:00:00"/>
    <x v="0"/>
    <n v="226"/>
    <n v="445"/>
    <n v="419447"/>
    <n v="9.36"/>
    <n v="9566"/>
  </r>
  <r>
    <d v="2024-07-01T00:00:00"/>
    <x v="1"/>
    <n v="505"/>
    <n v="441"/>
    <n v="220020"/>
    <n v="4.4800000000000004"/>
    <n v="42307"/>
  </r>
  <r>
    <d v="2024-07-01T00:00:00"/>
    <x v="2"/>
    <n v="1420"/>
    <n v="63"/>
    <n v="315305"/>
    <n v="6.19"/>
    <n v="5914"/>
  </r>
  <r>
    <d v="2024-07-01T00:00:00"/>
    <x v="3"/>
    <n v="144"/>
    <n v="53"/>
    <n v="113678"/>
    <n v="8.7200000000000006"/>
    <n v="30060"/>
  </r>
  <r>
    <d v="2024-07-08T00:00:00"/>
    <x v="0"/>
    <n v="1757"/>
    <n v="85"/>
    <n v="58223"/>
    <n v="8.74"/>
    <n v="22728"/>
  </r>
  <r>
    <d v="2024-07-08T00:00:00"/>
    <x v="1"/>
    <n v="350"/>
    <n v="41"/>
    <n v="251694"/>
    <n v="1.91"/>
    <n v="38610"/>
  </r>
  <r>
    <d v="2024-07-08T00:00:00"/>
    <x v="2"/>
    <n v="987"/>
    <n v="440"/>
    <n v="389810"/>
    <n v="4.66"/>
    <n v="2932"/>
  </r>
  <r>
    <d v="2024-07-08T00:00:00"/>
    <x v="3"/>
    <n v="883"/>
    <n v="369"/>
    <n v="233694"/>
    <n v="2.88"/>
    <n v="15071"/>
  </r>
  <r>
    <d v="2024-07-15T00:00:00"/>
    <x v="0"/>
    <n v="1960"/>
    <n v="115"/>
    <n v="154169"/>
    <n v="3.74"/>
    <n v="10740"/>
  </r>
  <r>
    <d v="2024-07-15T00:00:00"/>
    <x v="1"/>
    <n v="170"/>
    <n v="334"/>
    <n v="334626"/>
    <n v="6.44"/>
    <n v="43420"/>
  </r>
  <r>
    <d v="2024-07-15T00:00:00"/>
    <x v="2"/>
    <n v="704"/>
    <n v="275"/>
    <n v="226002"/>
    <n v="8.56"/>
    <n v="32393"/>
  </r>
  <r>
    <d v="2024-07-15T00:00:00"/>
    <x v="3"/>
    <n v="224"/>
    <n v="64"/>
    <n v="156683"/>
    <n v="4.5599999999999996"/>
    <n v="28474"/>
  </r>
  <r>
    <d v="2024-07-22T00:00:00"/>
    <x v="0"/>
    <n v="508"/>
    <n v="349"/>
    <n v="473812"/>
    <n v="7.88"/>
    <n v="17328"/>
  </r>
  <r>
    <d v="2024-07-22T00:00:00"/>
    <x v="1"/>
    <n v="1391"/>
    <n v="430"/>
    <n v="295032"/>
    <n v="7.86"/>
    <n v="26067"/>
  </r>
  <r>
    <d v="2024-07-22T00:00:00"/>
    <x v="2"/>
    <n v="1701"/>
    <n v="385"/>
    <n v="198278"/>
    <n v="5.34"/>
    <n v="32763"/>
  </r>
  <r>
    <d v="2024-07-22T00:00:00"/>
    <x v="3"/>
    <n v="804"/>
    <n v="487"/>
    <n v="306564"/>
    <n v="5.52"/>
    <n v="26452"/>
  </r>
  <r>
    <d v="2024-07-29T00:00:00"/>
    <x v="0"/>
    <n v="653"/>
    <n v="112"/>
    <n v="23664"/>
    <n v="4.05"/>
    <n v="15353"/>
  </r>
  <r>
    <d v="2024-07-29T00:00:00"/>
    <x v="1"/>
    <n v="160"/>
    <n v="478"/>
    <n v="435034"/>
    <n v="7.73"/>
    <n v="4839"/>
  </r>
  <r>
    <d v="2024-07-29T00:00:00"/>
    <x v="2"/>
    <n v="1756"/>
    <n v="261"/>
    <n v="287574"/>
    <n v="4.3600000000000003"/>
    <n v="39272"/>
  </r>
  <r>
    <d v="2024-07-29T00:00:00"/>
    <x v="3"/>
    <n v="576"/>
    <n v="101"/>
    <n v="62499"/>
    <n v="3.48"/>
    <n v="16804"/>
  </r>
  <r>
    <d v="2024-08-05T00:00:00"/>
    <x v="0"/>
    <n v="645"/>
    <n v="293"/>
    <n v="437968"/>
    <n v="7.83"/>
    <n v="49303"/>
  </r>
  <r>
    <d v="2024-08-05T00:00:00"/>
    <x v="1"/>
    <n v="214"/>
    <n v="411"/>
    <n v="125034"/>
    <n v="6.11"/>
    <n v="26455"/>
  </r>
  <r>
    <d v="2024-08-05T00:00:00"/>
    <x v="2"/>
    <n v="826"/>
    <n v="498"/>
    <n v="449994"/>
    <n v="9.43"/>
    <n v="12384"/>
  </r>
  <r>
    <d v="2024-08-05T00:00:00"/>
    <x v="3"/>
    <n v="460"/>
    <n v="141"/>
    <n v="320650"/>
    <n v="4.04"/>
    <n v="49372"/>
  </r>
  <r>
    <d v="2024-08-12T00:00:00"/>
    <x v="0"/>
    <n v="1528"/>
    <n v="203"/>
    <n v="489188"/>
    <n v="6.23"/>
    <n v="47101"/>
  </r>
  <r>
    <d v="2024-08-12T00:00:00"/>
    <x v="1"/>
    <n v="1534"/>
    <n v="200"/>
    <n v="307612"/>
    <n v="6.01"/>
    <n v="37903"/>
  </r>
  <r>
    <d v="2024-08-12T00:00:00"/>
    <x v="2"/>
    <n v="485"/>
    <n v="448"/>
    <n v="434883"/>
    <n v="8.5500000000000007"/>
    <n v="33258"/>
  </r>
  <r>
    <d v="2024-08-12T00:00:00"/>
    <x v="3"/>
    <n v="1210"/>
    <n v="178"/>
    <n v="102042"/>
    <n v="5.42"/>
    <n v="6915"/>
  </r>
  <r>
    <d v="2024-08-19T00:00:00"/>
    <x v="0"/>
    <n v="215"/>
    <n v="139"/>
    <n v="325444"/>
    <n v="3.25"/>
    <n v="35501"/>
  </r>
  <r>
    <d v="2024-08-19T00:00:00"/>
    <x v="1"/>
    <n v="1078"/>
    <n v="20"/>
    <n v="183924"/>
    <n v="8.84"/>
    <n v="14203"/>
  </r>
  <r>
    <d v="2024-08-19T00:00:00"/>
    <x v="2"/>
    <n v="1751"/>
    <n v="86"/>
    <n v="188655"/>
    <n v="7.24"/>
    <n v="22206"/>
  </r>
  <r>
    <d v="2024-08-19T00:00:00"/>
    <x v="3"/>
    <n v="221"/>
    <n v="31"/>
    <n v="87443"/>
    <n v="6.19"/>
    <n v="10283"/>
  </r>
  <r>
    <d v="2024-08-26T00:00:00"/>
    <x v="0"/>
    <n v="1685"/>
    <n v="76"/>
    <n v="453799"/>
    <n v="5.71"/>
    <n v="24913"/>
  </r>
  <r>
    <d v="2024-08-26T00:00:00"/>
    <x v="1"/>
    <n v="248"/>
    <n v="211"/>
    <n v="379380"/>
    <n v="9.0399999999999991"/>
    <n v="26925"/>
  </r>
  <r>
    <d v="2024-08-26T00:00:00"/>
    <x v="2"/>
    <n v="1300"/>
    <n v="71"/>
    <n v="186454"/>
    <n v="3.91"/>
    <n v="9942"/>
  </r>
  <r>
    <d v="2024-08-26T00:00:00"/>
    <x v="3"/>
    <n v="422"/>
    <n v="394"/>
    <n v="239044"/>
    <n v="7.83"/>
    <n v="32929"/>
  </r>
  <r>
    <d v="2024-09-02T00:00:00"/>
    <x v="0"/>
    <n v="1429"/>
    <n v="182"/>
    <n v="101332"/>
    <n v="7.16"/>
    <n v="37829"/>
  </r>
  <r>
    <d v="2024-09-02T00:00:00"/>
    <x v="1"/>
    <n v="1520"/>
    <n v="475"/>
    <n v="496982"/>
    <n v="6.41"/>
    <n v="24384"/>
  </r>
  <r>
    <d v="2024-09-02T00:00:00"/>
    <x v="2"/>
    <n v="557"/>
    <n v="360"/>
    <n v="318779"/>
    <n v="8.02"/>
    <n v="25797"/>
  </r>
  <r>
    <d v="2024-09-02T00:00:00"/>
    <x v="3"/>
    <n v="728"/>
    <n v="395"/>
    <n v="370971"/>
    <n v="3.86"/>
    <n v="12646"/>
  </r>
  <r>
    <d v="2024-09-09T00:00:00"/>
    <x v="0"/>
    <n v="1592"/>
    <n v="20"/>
    <n v="378054"/>
    <n v="9.09"/>
    <n v="26663"/>
  </r>
  <r>
    <d v="2024-09-09T00:00:00"/>
    <x v="1"/>
    <n v="1842"/>
    <n v="414"/>
    <n v="307524"/>
    <n v="1.76"/>
    <n v="40478"/>
  </r>
  <r>
    <d v="2024-09-09T00:00:00"/>
    <x v="2"/>
    <n v="751"/>
    <n v="491"/>
    <n v="434047"/>
    <n v="9.24"/>
    <n v="15476"/>
  </r>
  <r>
    <d v="2024-09-09T00:00:00"/>
    <x v="3"/>
    <n v="1409"/>
    <n v="309"/>
    <n v="64583"/>
    <n v="8.99"/>
    <n v="10217"/>
  </r>
  <r>
    <d v="2024-09-16T00:00:00"/>
    <x v="0"/>
    <n v="778"/>
    <n v="401"/>
    <n v="50793"/>
    <n v="3.4"/>
    <n v="21939"/>
  </r>
  <r>
    <d v="2024-09-16T00:00:00"/>
    <x v="1"/>
    <n v="443"/>
    <n v="345"/>
    <n v="474162"/>
    <n v="9.1999999999999993"/>
    <n v="47462"/>
  </r>
  <r>
    <d v="2024-09-16T00:00:00"/>
    <x v="2"/>
    <n v="1472"/>
    <n v="347"/>
    <n v="392355"/>
    <n v="8.59"/>
    <n v="30270"/>
  </r>
  <r>
    <d v="2024-09-16T00:00:00"/>
    <x v="3"/>
    <n v="123"/>
    <n v="155"/>
    <n v="119934"/>
    <n v="3.5"/>
    <n v="5442"/>
  </r>
  <r>
    <d v="2024-09-23T00:00:00"/>
    <x v="0"/>
    <n v="817"/>
    <n v="151"/>
    <n v="422625"/>
    <n v="2.36"/>
    <n v="1083"/>
  </r>
  <r>
    <d v="2024-09-23T00:00:00"/>
    <x v="1"/>
    <n v="198"/>
    <n v="217"/>
    <n v="239753"/>
    <n v="7.36"/>
    <n v="11901"/>
  </r>
  <r>
    <d v="2024-09-23T00:00:00"/>
    <x v="2"/>
    <n v="1911"/>
    <n v="231"/>
    <n v="268516"/>
    <n v="8.5500000000000007"/>
    <n v="24018"/>
  </r>
  <r>
    <d v="2024-09-23T00:00:00"/>
    <x v="3"/>
    <n v="1218"/>
    <n v="212"/>
    <n v="63177"/>
    <n v="8.1300000000000008"/>
    <n v="38883"/>
  </r>
  <r>
    <d v="2024-09-30T00:00:00"/>
    <x v="0"/>
    <n v="1433"/>
    <n v="408"/>
    <n v="370269"/>
    <n v="3.3"/>
    <n v="30575"/>
  </r>
  <r>
    <d v="2024-09-30T00:00:00"/>
    <x v="1"/>
    <n v="250"/>
    <n v="429"/>
    <n v="453423"/>
    <n v="1.77"/>
    <n v="2315"/>
  </r>
  <r>
    <d v="2024-09-30T00:00:00"/>
    <x v="2"/>
    <n v="752"/>
    <n v="153"/>
    <n v="64906"/>
    <n v="2.09"/>
    <n v="12148"/>
  </r>
  <r>
    <d v="2024-09-30T00:00:00"/>
    <x v="3"/>
    <n v="1918"/>
    <n v="212"/>
    <n v="94360"/>
    <n v="7.36"/>
    <n v="36851"/>
  </r>
  <r>
    <d v="2024-10-07T00:00:00"/>
    <x v="0"/>
    <n v="1939"/>
    <n v="67"/>
    <n v="187183"/>
    <n v="6.25"/>
    <n v="41215"/>
  </r>
  <r>
    <d v="2024-10-07T00:00:00"/>
    <x v="1"/>
    <n v="1929"/>
    <n v="267"/>
    <n v="379363"/>
    <n v="1.75"/>
    <n v="43836"/>
  </r>
  <r>
    <d v="2024-10-07T00:00:00"/>
    <x v="2"/>
    <n v="437"/>
    <n v="330"/>
    <n v="476486"/>
    <n v="4.97"/>
    <n v="4509"/>
  </r>
  <r>
    <d v="2024-10-07T00:00:00"/>
    <x v="3"/>
    <n v="307"/>
    <n v="189"/>
    <n v="117767"/>
    <n v="9.3000000000000007"/>
    <n v="27822"/>
  </r>
  <r>
    <d v="2024-10-14T00:00:00"/>
    <x v="0"/>
    <n v="1527"/>
    <n v="303"/>
    <n v="388555"/>
    <n v="8.9"/>
    <n v="36397"/>
  </r>
  <r>
    <d v="2024-10-14T00:00:00"/>
    <x v="1"/>
    <n v="643"/>
    <n v="358"/>
    <n v="157599"/>
    <n v="3.88"/>
    <n v="7285"/>
  </r>
  <r>
    <d v="2024-10-14T00:00:00"/>
    <x v="2"/>
    <n v="201"/>
    <n v="221"/>
    <n v="309772"/>
    <n v="5.9"/>
    <n v="33174"/>
  </r>
  <r>
    <d v="2024-10-14T00:00:00"/>
    <x v="3"/>
    <n v="414"/>
    <n v="47"/>
    <n v="199178"/>
    <n v="1.53"/>
    <n v="6742"/>
  </r>
  <r>
    <d v="2024-10-21T00:00:00"/>
    <x v="0"/>
    <n v="703"/>
    <n v="441"/>
    <n v="357089"/>
    <n v="6.5"/>
    <n v="32478"/>
  </r>
  <r>
    <d v="2024-10-21T00:00:00"/>
    <x v="1"/>
    <n v="508"/>
    <n v="69"/>
    <n v="23492"/>
    <n v="3.16"/>
    <n v="42824"/>
  </r>
  <r>
    <d v="2024-10-21T00:00:00"/>
    <x v="2"/>
    <n v="697"/>
    <n v="61"/>
    <n v="258287"/>
    <n v="8.25"/>
    <n v="21208"/>
  </r>
  <r>
    <d v="2024-10-21T00:00:00"/>
    <x v="3"/>
    <n v="1707"/>
    <n v="223"/>
    <n v="256910"/>
    <n v="5.41"/>
    <n v="44321"/>
  </r>
  <r>
    <d v="2024-10-28T00:00:00"/>
    <x v="0"/>
    <n v="642"/>
    <n v="66"/>
    <n v="346522"/>
    <n v="5.85"/>
    <n v="13116"/>
  </r>
  <r>
    <d v="2024-10-28T00:00:00"/>
    <x v="1"/>
    <n v="859"/>
    <n v="473"/>
    <n v="209987"/>
    <n v="4.46"/>
    <n v="30214"/>
  </r>
  <r>
    <d v="2024-10-28T00:00:00"/>
    <x v="2"/>
    <n v="191"/>
    <n v="154"/>
    <n v="240550"/>
    <n v="5.22"/>
    <n v="15827"/>
  </r>
  <r>
    <d v="2024-10-28T00:00:00"/>
    <x v="3"/>
    <n v="1814"/>
    <n v="157"/>
    <n v="305827"/>
    <n v="1.99"/>
    <n v="46643"/>
  </r>
  <r>
    <d v="2024-11-04T00:00:00"/>
    <x v="0"/>
    <n v="1466"/>
    <n v="69"/>
    <n v="54935"/>
    <n v="6.85"/>
    <n v="36484"/>
  </r>
  <r>
    <d v="2024-11-04T00:00:00"/>
    <x v="1"/>
    <n v="947"/>
    <n v="407"/>
    <n v="319186"/>
    <n v="3.32"/>
    <n v="4996"/>
  </r>
  <r>
    <d v="2024-11-04T00:00:00"/>
    <x v="2"/>
    <n v="1821"/>
    <n v="218"/>
    <n v="439080"/>
    <n v="5.68"/>
    <n v="36095"/>
  </r>
  <r>
    <d v="2024-11-04T00:00:00"/>
    <x v="3"/>
    <n v="1507"/>
    <n v="463"/>
    <n v="258944"/>
    <n v="6.08"/>
    <n v="16443"/>
  </r>
  <r>
    <d v="2024-11-11T00:00:00"/>
    <x v="0"/>
    <n v="1075"/>
    <n v="173"/>
    <n v="51395"/>
    <n v="4.66"/>
    <n v="47812"/>
  </r>
  <r>
    <d v="2024-11-11T00:00:00"/>
    <x v="1"/>
    <n v="171"/>
    <n v="277"/>
    <n v="309483"/>
    <n v="8.6999999999999993"/>
    <n v="38452"/>
  </r>
  <r>
    <d v="2024-11-11T00:00:00"/>
    <x v="2"/>
    <n v="1487"/>
    <n v="337"/>
    <n v="87305"/>
    <n v="2.46"/>
    <n v="30428"/>
  </r>
  <r>
    <d v="2024-11-11T00:00:00"/>
    <x v="3"/>
    <n v="454"/>
    <n v="105"/>
    <n v="121091"/>
    <n v="7.97"/>
    <n v="9269"/>
  </r>
  <r>
    <d v="2024-11-18T00:00:00"/>
    <x v="0"/>
    <n v="187"/>
    <n v="236"/>
    <n v="51087"/>
    <n v="9.41"/>
    <n v="29533"/>
  </r>
  <r>
    <d v="2024-11-18T00:00:00"/>
    <x v="1"/>
    <n v="513"/>
    <n v="441"/>
    <n v="338847"/>
    <n v="2.68"/>
    <n v="39997"/>
  </r>
  <r>
    <d v="2024-11-18T00:00:00"/>
    <x v="2"/>
    <n v="628"/>
    <n v="183"/>
    <n v="487523"/>
    <n v="7.32"/>
    <n v="5391"/>
  </r>
  <r>
    <d v="2024-11-18T00:00:00"/>
    <x v="3"/>
    <n v="278"/>
    <n v="218"/>
    <n v="301695"/>
    <n v="4.68"/>
    <n v="22373"/>
  </r>
  <r>
    <d v="2024-11-25T00:00:00"/>
    <x v="0"/>
    <n v="1854"/>
    <n v="161"/>
    <n v="282466"/>
    <n v="5.17"/>
    <n v="1810"/>
  </r>
  <r>
    <d v="2024-11-25T00:00:00"/>
    <x v="1"/>
    <n v="1710"/>
    <n v="378"/>
    <n v="336661"/>
    <n v="6.2"/>
    <n v="28498"/>
  </r>
  <r>
    <d v="2024-11-25T00:00:00"/>
    <x v="2"/>
    <n v="330"/>
    <n v="232"/>
    <n v="88455"/>
    <n v="2.69"/>
    <n v="39530"/>
  </r>
  <r>
    <d v="2024-11-25T00:00:00"/>
    <x v="3"/>
    <n v="1293"/>
    <n v="408"/>
    <n v="62535"/>
    <n v="8.9"/>
    <n v="37876"/>
  </r>
  <r>
    <d v="2024-12-02T00:00:00"/>
    <x v="0"/>
    <n v="1696"/>
    <n v="71"/>
    <n v="421957"/>
    <n v="3.79"/>
    <n v="36103"/>
  </r>
  <r>
    <d v="2024-12-02T00:00:00"/>
    <x v="1"/>
    <n v="1902"/>
    <n v="196"/>
    <n v="470269"/>
    <n v="4.79"/>
    <n v="26103"/>
  </r>
  <r>
    <d v="2024-12-02T00:00:00"/>
    <x v="2"/>
    <n v="1441"/>
    <n v="268"/>
    <n v="309904"/>
    <n v="6.37"/>
    <n v="3455"/>
  </r>
  <r>
    <d v="2024-12-02T00:00:00"/>
    <x v="3"/>
    <n v="452"/>
    <n v="161"/>
    <n v="221274"/>
    <n v="2.65"/>
    <n v="40888"/>
  </r>
  <r>
    <d v="2024-12-09T00:00:00"/>
    <x v="0"/>
    <n v="1494"/>
    <n v="375"/>
    <n v="220616"/>
    <n v="1.81"/>
    <n v="22724"/>
  </r>
  <r>
    <d v="2024-12-09T00:00:00"/>
    <x v="1"/>
    <n v="1514"/>
    <n v="141"/>
    <n v="35842"/>
    <n v="7.47"/>
    <n v="18601"/>
  </r>
  <r>
    <d v="2024-12-09T00:00:00"/>
    <x v="2"/>
    <n v="1937"/>
    <n v="210"/>
    <n v="20607"/>
    <n v="4.2"/>
    <n v="20861"/>
  </r>
  <r>
    <d v="2024-12-09T00:00:00"/>
    <x v="3"/>
    <n v="736"/>
    <n v="163"/>
    <n v="451894"/>
    <n v="5.43"/>
    <n v="46625"/>
  </r>
  <r>
    <d v="2024-12-16T00:00:00"/>
    <x v="0"/>
    <n v="1502"/>
    <n v="70"/>
    <n v="465553"/>
    <n v="3.32"/>
    <n v="20692"/>
  </r>
  <r>
    <d v="2024-12-16T00:00:00"/>
    <x v="1"/>
    <n v="1623"/>
    <n v="246"/>
    <n v="415815"/>
    <n v="8.11"/>
    <n v="18656"/>
  </r>
  <r>
    <d v="2024-12-16T00:00:00"/>
    <x v="2"/>
    <n v="1592"/>
    <n v="233"/>
    <n v="327183"/>
    <n v="6.66"/>
    <n v="13316"/>
  </r>
  <r>
    <d v="2024-12-16T00:00:00"/>
    <x v="3"/>
    <n v="1004"/>
    <n v="128"/>
    <n v="488901"/>
    <n v="8.09"/>
    <n v="49558"/>
  </r>
  <r>
    <d v="2024-12-23T00:00:00"/>
    <x v="0"/>
    <n v="1092"/>
    <n v="408"/>
    <n v="280795"/>
    <n v="8.44"/>
    <n v="4683"/>
  </r>
  <r>
    <d v="2024-12-23T00:00:00"/>
    <x v="1"/>
    <n v="1155"/>
    <n v="425"/>
    <n v="93347"/>
    <n v="2.02"/>
    <n v="47502"/>
  </r>
  <r>
    <d v="2024-12-23T00:00:00"/>
    <x v="2"/>
    <n v="1137"/>
    <n v="226"/>
    <n v="81119"/>
    <n v="7.74"/>
    <n v="35359"/>
  </r>
  <r>
    <d v="2024-12-23T00:00:00"/>
    <x v="3"/>
    <n v="1900"/>
    <n v="311"/>
    <n v="25177"/>
    <n v="2.89"/>
    <n v="14154"/>
  </r>
  <r>
    <d v="2024-12-30T00:00:00"/>
    <x v="0"/>
    <n v="1814"/>
    <n v="49"/>
    <n v="140804"/>
    <n v="1.76"/>
    <n v="4313"/>
  </r>
  <r>
    <d v="2024-12-30T00:00:00"/>
    <x v="1"/>
    <n v="1980"/>
    <n v="204"/>
    <n v="379431"/>
    <n v="3.09"/>
    <n v="25140"/>
  </r>
  <r>
    <d v="2024-12-30T00:00:00"/>
    <x v="2"/>
    <n v="1786"/>
    <n v="257"/>
    <n v="274831"/>
    <n v="4.68"/>
    <n v="9118"/>
  </r>
  <r>
    <d v="2024-12-30T00:00:00"/>
    <x v="3"/>
    <n v="1495"/>
    <n v="35"/>
    <n v="136845"/>
    <n v="4.4800000000000004"/>
    <n v="39931"/>
  </r>
  <r>
    <d v="2025-01-06T00:00:00"/>
    <x v="0"/>
    <n v="1013"/>
    <n v="110"/>
    <n v="466382"/>
    <n v="5.3"/>
    <n v="37132"/>
  </r>
  <r>
    <d v="2025-01-06T00:00:00"/>
    <x v="1"/>
    <n v="816"/>
    <n v="196"/>
    <n v="95728"/>
    <n v="8.1999999999999993"/>
    <n v="17951"/>
  </r>
  <r>
    <d v="2025-01-06T00:00:00"/>
    <x v="2"/>
    <n v="1633"/>
    <n v="445"/>
    <n v="371156"/>
    <n v="2.2200000000000002"/>
    <n v="2798"/>
  </r>
  <r>
    <d v="2025-01-06T00:00:00"/>
    <x v="3"/>
    <n v="891"/>
    <n v="45"/>
    <n v="95410"/>
    <n v="8.33"/>
    <n v="15045"/>
  </r>
  <r>
    <d v="2025-01-13T00:00:00"/>
    <x v="0"/>
    <n v="1855"/>
    <n v="133"/>
    <n v="349413"/>
    <n v="3.3"/>
    <n v="14548"/>
  </r>
  <r>
    <d v="2025-01-13T00:00:00"/>
    <x v="1"/>
    <n v="651"/>
    <n v="353"/>
    <n v="224699"/>
    <n v="5.61"/>
    <n v="45708"/>
  </r>
  <r>
    <d v="2025-01-13T00:00:00"/>
    <x v="2"/>
    <n v="118"/>
    <n v="262"/>
    <n v="487896"/>
    <n v="2.56"/>
    <n v="12350"/>
  </r>
  <r>
    <d v="2025-01-13T00:00:00"/>
    <x v="3"/>
    <n v="1331"/>
    <n v="430"/>
    <n v="14437"/>
    <n v="3.29"/>
    <n v="40868"/>
  </r>
  <r>
    <d v="2025-01-20T00:00:00"/>
    <x v="0"/>
    <n v="1748"/>
    <n v="176"/>
    <n v="383681"/>
    <n v="9.24"/>
    <n v="43122"/>
  </r>
  <r>
    <d v="2025-01-20T00:00:00"/>
    <x v="1"/>
    <n v="663"/>
    <n v="236"/>
    <n v="479490"/>
    <n v="4.51"/>
    <n v="23853"/>
  </r>
  <r>
    <d v="2025-01-20T00:00:00"/>
    <x v="2"/>
    <n v="1040"/>
    <n v="149"/>
    <n v="124404"/>
    <n v="5.23"/>
    <n v="45380"/>
  </r>
  <r>
    <d v="2025-01-20T00:00:00"/>
    <x v="3"/>
    <n v="1166"/>
    <n v="442"/>
    <n v="336949"/>
    <n v="4.68"/>
    <n v="7705"/>
  </r>
  <r>
    <d v="2025-01-27T00:00:00"/>
    <x v="0"/>
    <n v="115"/>
    <n v="281"/>
    <n v="357265"/>
    <n v="9.23"/>
    <n v="25525"/>
  </r>
  <r>
    <d v="2025-01-27T00:00:00"/>
    <x v="1"/>
    <n v="1249"/>
    <n v="351"/>
    <n v="321307"/>
    <n v="6.37"/>
    <n v="20560"/>
  </r>
  <r>
    <d v="2025-01-27T00:00:00"/>
    <x v="2"/>
    <n v="1501"/>
    <n v="75"/>
    <n v="262569"/>
    <n v="2.0099999999999998"/>
    <n v="19119"/>
  </r>
  <r>
    <d v="2025-01-27T00:00:00"/>
    <x v="3"/>
    <n v="1411"/>
    <n v="186"/>
    <n v="461669"/>
    <n v="3.72"/>
    <n v="43999"/>
  </r>
  <r>
    <d v="2025-02-03T00:00:00"/>
    <x v="0"/>
    <n v="1556"/>
    <n v="476"/>
    <n v="351556"/>
    <n v="3.89"/>
    <n v="10825"/>
  </r>
  <r>
    <d v="2025-02-03T00:00:00"/>
    <x v="1"/>
    <n v="1159"/>
    <n v="411"/>
    <n v="135987"/>
    <n v="8.6999999999999993"/>
    <n v="40323"/>
  </r>
  <r>
    <d v="2025-02-03T00:00:00"/>
    <x v="2"/>
    <n v="927"/>
    <n v="358"/>
    <n v="177554"/>
    <n v="6.95"/>
    <n v="48270"/>
  </r>
  <r>
    <d v="2025-02-03T00:00:00"/>
    <x v="3"/>
    <n v="152"/>
    <n v="355"/>
    <n v="270766"/>
    <n v="9.48"/>
    <n v="18001"/>
  </r>
  <r>
    <d v="2025-02-10T00:00:00"/>
    <x v="0"/>
    <n v="1957"/>
    <n v="234"/>
    <n v="222126"/>
    <n v="4.6100000000000003"/>
    <n v="3314"/>
  </r>
  <r>
    <d v="2025-02-10T00:00:00"/>
    <x v="1"/>
    <n v="1294"/>
    <n v="382"/>
    <n v="309914"/>
    <n v="8.0299999999999994"/>
    <n v="23489"/>
  </r>
  <r>
    <d v="2025-02-10T00:00:00"/>
    <x v="2"/>
    <n v="1587"/>
    <n v="385"/>
    <n v="126582"/>
    <n v="6.99"/>
    <n v="42832"/>
  </r>
  <r>
    <d v="2025-02-10T00:00:00"/>
    <x v="3"/>
    <n v="1707"/>
    <n v="263"/>
    <n v="485280"/>
    <n v="9.0299999999999994"/>
    <n v="24494"/>
  </r>
  <r>
    <d v="2025-02-17T00:00:00"/>
    <x v="0"/>
    <n v="1138"/>
    <n v="173"/>
    <n v="453243"/>
    <n v="2.86"/>
    <n v="44097"/>
  </r>
  <r>
    <d v="2025-02-17T00:00:00"/>
    <x v="1"/>
    <n v="1895"/>
    <n v="305"/>
    <n v="104967"/>
    <n v="3.85"/>
    <n v="31853"/>
  </r>
  <r>
    <d v="2025-02-17T00:00:00"/>
    <x v="2"/>
    <n v="362"/>
    <n v="399"/>
    <n v="145608"/>
    <n v="7.3"/>
    <n v="37636"/>
  </r>
  <r>
    <d v="2025-02-17T00:00:00"/>
    <x v="3"/>
    <n v="1662"/>
    <n v="487"/>
    <n v="105980"/>
    <n v="9.08"/>
    <n v="22996"/>
  </r>
  <r>
    <d v="2025-02-24T00:00:00"/>
    <x v="0"/>
    <n v="1440"/>
    <n v="65"/>
    <n v="126524"/>
    <n v="4.34"/>
    <n v="49772"/>
  </r>
  <r>
    <d v="2025-02-24T00:00:00"/>
    <x v="1"/>
    <n v="1884"/>
    <n v="177"/>
    <n v="230448"/>
    <n v="7.8"/>
    <n v="22713"/>
  </r>
  <r>
    <d v="2025-02-24T00:00:00"/>
    <x v="2"/>
    <n v="861"/>
    <n v="153"/>
    <n v="317007"/>
    <n v="3.85"/>
    <n v="8718"/>
  </r>
  <r>
    <d v="2025-02-24T00:00:00"/>
    <x v="3"/>
    <n v="1063"/>
    <n v="47"/>
    <n v="464239"/>
    <n v="6.58"/>
    <n v="39031"/>
  </r>
  <r>
    <d v="2025-03-03T00:00:00"/>
    <x v="0"/>
    <n v="1371"/>
    <n v="56"/>
    <n v="257579"/>
    <n v="8.6199999999999992"/>
    <n v="33799"/>
  </r>
  <r>
    <d v="2025-03-03T00:00:00"/>
    <x v="1"/>
    <n v="345"/>
    <n v="464"/>
    <n v="366881"/>
    <n v="4.55"/>
    <n v="20553"/>
  </r>
  <r>
    <d v="2025-03-03T00:00:00"/>
    <x v="2"/>
    <n v="946"/>
    <n v="47"/>
    <n v="466575"/>
    <n v="8.33"/>
    <n v="10002"/>
  </r>
  <r>
    <d v="2025-03-03T00:00:00"/>
    <x v="3"/>
    <n v="510"/>
    <n v="195"/>
    <n v="224534"/>
    <n v="9.4"/>
    <n v="30987"/>
  </r>
  <r>
    <d v="2025-03-10T00:00:00"/>
    <x v="0"/>
    <n v="393"/>
    <n v="181"/>
    <n v="462142"/>
    <n v="7.23"/>
    <n v="6296"/>
  </r>
  <r>
    <d v="2025-03-10T00:00:00"/>
    <x v="1"/>
    <n v="1098"/>
    <n v="190"/>
    <n v="340842"/>
    <n v="9.39"/>
    <n v="21539"/>
  </r>
  <r>
    <d v="2025-03-10T00:00:00"/>
    <x v="2"/>
    <n v="1399"/>
    <n v="49"/>
    <n v="12471"/>
    <n v="5.12"/>
    <n v="14722"/>
  </r>
  <r>
    <d v="2025-03-10T00:00:00"/>
    <x v="3"/>
    <n v="1658"/>
    <n v="416"/>
    <n v="98397"/>
    <n v="6.11"/>
    <n v="11383"/>
  </r>
  <r>
    <d v="2025-03-17T00:00:00"/>
    <x v="0"/>
    <n v="1102"/>
    <n v="422"/>
    <n v="410330"/>
    <n v="7.74"/>
    <n v="9480"/>
  </r>
  <r>
    <d v="2025-03-17T00:00:00"/>
    <x v="1"/>
    <n v="1358"/>
    <n v="242"/>
    <n v="342129"/>
    <n v="4.9400000000000004"/>
    <n v="29116"/>
  </r>
  <r>
    <d v="2025-03-17T00:00:00"/>
    <x v="2"/>
    <n v="1077"/>
    <n v="216"/>
    <n v="12447"/>
    <n v="1.8"/>
    <n v="14068"/>
  </r>
  <r>
    <d v="2025-03-17T00:00:00"/>
    <x v="3"/>
    <n v="1596"/>
    <n v="211"/>
    <n v="17380"/>
    <n v="8.64"/>
    <n v="35801"/>
  </r>
  <r>
    <d v="2025-03-24T00:00:00"/>
    <x v="0"/>
    <n v="490"/>
    <n v="29"/>
    <n v="364810"/>
    <n v="1.53"/>
    <n v="49077"/>
  </r>
  <r>
    <d v="2025-03-24T00:00:00"/>
    <x v="1"/>
    <n v="609"/>
    <n v="135"/>
    <n v="373606"/>
    <n v="8.52"/>
    <n v="21453"/>
  </r>
  <r>
    <d v="2025-03-24T00:00:00"/>
    <x v="2"/>
    <n v="364"/>
    <n v="72"/>
    <n v="211090"/>
    <n v="5.53"/>
    <n v="21061"/>
  </r>
  <r>
    <d v="2025-03-24T00:00:00"/>
    <x v="3"/>
    <n v="442"/>
    <n v="53"/>
    <n v="441931"/>
    <n v="1.87"/>
    <n v="20059"/>
  </r>
  <r>
    <d v="2025-03-31T00:00:00"/>
    <x v="0"/>
    <n v="1033"/>
    <n v="392"/>
    <n v="282780"/>
    <n v="6.27"/>
    <n v="23140"/>
  </r>
  <r>
    <d v="2025-03-31T00:00:00"/>
    <x v="1"/>
    <n v="988"/>
    <n v="474"/>
    <n v="370070"/>
    <n v="9.4600000000000009"/>
    <n v="23461"/>
  </r>
  <r>
    <d v="2025-03-31T00:00:00"/>
    <x v="2"/>
    <n v="1946"/>
    <n v="270"/>
    <n v="198350"/>
    <n v="7.5"/>
    <n v="11805"/>
  </r>
  <r>
    <d v="2025-03-31T00:00:00"/>
    <x v="3"/>
    <n v="1957"/>
    <n v="490"/>
    <n v="435726"/>
    <n v="4.7300000000000004"/>
    <n v="15969"/>
  </r>
  <r>
    <d v="2025-04-07T00:00:00"/>
    <x v="0"/>
    <n v="559"/>
    <n v="392"/>
    <n v="78789"/>
    <n v="3.19"/>
    <n v="2436"/>
  </r>
  <r>
    <d v="2025-04-07T00:00:00"/>
    <x v="1"/>
    <n v="1307"/>
    <n v="278"/>
    <n v="98596"/>
    <n v="2.4900000000000002"/>
    <n v="47603"/>
  </r>
  <r>
    <d v="2025-04-07T00:00:00"/>
    <x v="2"/>
    <n v="1432"/>
    <n v="425"/>
    <n v="29589"/>
    <n v="4.5"/>
    <n v="42964"/>
  </r>
  <r>
    <d v="2025-04-07T00:00:00"/>
    <x v="3"/>
    <n v="623"/>
    <n v="414"/>
    <n v="290354"/>
    <n v="6.49"/>
    <n v="39923"/>
  </r>
  <r>
    <d v="2025-04-14T00:00:00"/>
    <x v="0"/>
    <n v="198"/>
    <n v="358"/>
    <n v="66682"/>
    <n v="6.73"/>
    <n v="2293"/>
  </r>
  <r>
    <d v="2025-04-14T00:00:00"/>
    <x v="1"/>
    <n v="198"/>
    <n v="373"/>
    <n v="70707"/>
    <n v="4.83"/>
    <n v="25920"/>
  </r>
  <r>
    <d v="2025-04-14T00:00:00"/>
    <x v="2"/>
    <n v="353"/>
    <n v="300"/>
    <n v="142507"/>
    <n v="5.3"/>
    <n v="11035"/>
  </r>
  <r>
    <d v="2025-04-14T00:00:00"/>
    <x v="3"/>
    <n v="520"/>
    <n v="375"/>
    <n v="369525"/>
    <n v="6.54"/>
    <n v="20733"/>
  </r>
  <r>
    <d v="2025-04-21T00:00:00"/>
    <x v="0"/>
    <n v="961"/>
    <n v="358"/>
    <n v="62942"/>
    <n v="6.8"/>
    <n v="18693"/>
  </r>
  <r>
    <d v="2025-04-21T00:00:00"/>
    <x v="1"/>
    <n v="1375"/>
    <n v="330"/>
    <n v="377382"/>
    <n v="2.6"/>
    <n v="7875"/>
  </r>
  <r>
    <d v="2025-04-21T00:00:00"/>
    <x v="2"/>
    <n v="1147"/>
    <n v="388"/>
    <n v="333851"/>
    <n v="2.44"/>
    <n v="8471"/>
  </r>
  <r>
    <d v="2025-04-21T00:00:00"/>
    <x v="3"/>
    <n v="1707"/>
    <n v="74"/>
    <n v="270958"/>
    <n v="3.09"/>
    <n v="14090"/>
  </r>
  <r>
    <d v="2025-04-28T00:00:00"/>
    <x v="0"/>
    <n v="1693"/>
    <n v="154"/>
    <n v="445944"/>
    <n v="5.69"/>
    <n v="14216"/>
  </r>
  <r>
    <d v="2025-04-28T00:00:00"/>
    <x v="1"/>
    <n v="833"/>
    <n v="380"/>
    <n v="224830"/>
    <n v="3.86"/>
    <n v="3582"/>
  </r>
  <r>
    <d v="2025-04-28T00:00:00"/>
    <x v="2"/>
    <n v="1222"/>
    <n v="274"/>
    <n v="487289"/>
    <n v="3.16"/>
    <n v="32500"/>
  </r>
  <r>
    <d v="2025-04-28T00:00:00"/>
    <x v="3"/>
    <n v="777"/>
    <n v="140"/>
    <n v="11435"/>
    <n v="1.6"/>
    <n v="6832"/>
  </r>
  <r>
    <d v="2025-05-05T00:00:00"/>
    <x v="0"/>
    <n v="1957"/>
    <n v="76"/>
    <n v="447902"/>
    <n v="6.09"/>
    <n v="33381"/>
  </r>
  <r>
    <d v="2025-05-05T00:00:00"/>
    <x v="1"/>
    <n v="405"/>
    <n v="66"/>
    <n v="418696"/>
    <n v="5.59"/>
    <n v="48419"/>
  </r>
  <r>
    <d v="2025-05-05T00:00:00"/>
    <x v="2"/>
    <n v="1581"/>
    <n v="71"/>
    <n v="484364"/>
    <n v="3.55"/>
    <n v="16149"/>
  </r>
  <r>
    <d v="2025-05-05T00:00:00"/>
    <x v="3"/>
    <n v="1035"/>
    <n v="171"/>
    <n v="148477"/>
    <n v="5.21"/>
    <n v="7541"/>
  </r>
  <r>
    <d v="2025-05-12T00:00:00"/>
    <x v="0"/>
    <n v="1765"/>
    <n v="109"/>
    <n v="468301"/>
    <n v="1.82"/>
    <n v="20042"/>
  </r>
  <r>
    <d v="2025-05-12T00:00:00"/>
    <x v="1"/>
    <n v="837"/>
    <n v="430"/>
    <n v="364820"/>
    <n v="4"/>
    <n v="49400"/>
  </r>
  <r>
    <d v="2025-05-12T00:00:00"/>
    <x v="2"/>
    <n v="337"/>
    <n v="68"/>
    <n v="456298"/>
    <n v="7.57"/>
    <n v="4007"/>
  </r>
  <r>
    <d v="2025-05-12T00:00:00"/>
    <x v="3"/>
    <n v="119"/>
    <n v="456"/>
    <n v="82558"/>
    <n v="6.81"/>
    <n v="12174"/>
  </r>
</pivotCacheRecords>
</file>

<file path=xl/pivotCache/pivotCacheRecords3.xml><?xml version="1.0" encoding="utf-8"?>
<pivotCacheRecords xmlns="http://schemas.openxmlformats.org/spreadsheetml/2006/main" xmlns:r="http://schemas.openxmlformats.org/officeDocument/2006/relationships" count="200">
  <r>
    <d v="2024-06-03T00:00:00"/>
    <x v="0"/>
    <n v="1135"/>
    <n v="88"/>
    <n v="344084"/>
    <n v="8.06"/>
    <n v="5904"/>
    <n v="3.0428616268120576E-3"/>
  </r>
  <r>
    <d v="2024-06-03T00:00:00"/>
    <x v="1"/>
    <n v="1312"/>
    <n v="310"/>
    <n v="42654"/>
    <n v="4.9800000000000004"/>
    <n v="9566"/>
    <n v="2.3491348994232664E-2"/>
  </r>
  <r>
    <d v="2024-06-03T00:00:00"/>
    <x v="2"/>
    <n v="584"/>
    <n v="169"/>
    <n v="146834"/>
    <n v="8.31"/>
    <n v="26752"/>
    <n v="2.826320879360366E-3"/>
  </r>
  <r>
    <d v="2024-06-03T00:00:00"/>
    <x v="3"/>
    <n v="1535"/>
    <n v="445"/>
    <n v="395536"/>
    <n v="4.1100000000000003"/>
    <n v="30671"/>
    <n v="2.7557542170624167E-3"/>
  </r>
  <r>
    <d v="2024-06-10T00:00:00"/>
    <x v="0"/>
    <n v="656"/>
    <n v="139"/>
    <n v="49157"/>
    <n v="9.0500000000000007"/>
    <n v="9920"/>
    <n v="1.0517322049758936E-2"/>
  </r>
  <r>
    <d v="2024-06-10T00:00:00"/>
    <x v="1"/>
    <n v="1697"/>
    <n v="414"/>
    <n v="316555"/>
    <n v="2.37"/>
    <n v="7924"/>
    <n v="4.0530081660374974E-3"/>
  </r>
  <r>
    <d v="2024-06-10T00:00:00"/>
    <x v="2"/>
    <n v="436"/>
    <n v="250"/>
    <n v="254347"/>
    <n v="4.01"/>
    <n v="8912"/>
    <n v="7.3128442639386348E-4"/>
  </r>
  <r>
    <d v="2024-06-10T00:00:00"/>
    <x v="3"/>
    <n v="1197"/>
    <n v="203"/>
    <n v="413878"/>
    <n v="3.16"/>
    <n v="21205"/>
    <n v="2.4016739232334168E-3"/>
  </r>
  <r>
    <d v="2024-06-17T00:00:00"/>
    <x v="0"/>
    <n v="1048"/>
    <n v="155"/>
    <n v="456946"/>
    <n v="2.46"/>
    <n v="11329"/>
    <n v="1.9542790614208243E-3"/>
  </r>
  <r>
    <d v="2024-06-17T00:00:00"/>
    <x v="1"/>
    <n v="1753"/>
    <n v="371"/>
    <n v="169496"/>
    <n v="8.11"/>
    <n v="46670"/>
    <n v="8.1535847453627231E-3"/>
  </r>
  <r>
    <d v="2024-06-17T00:00:00"/>
    <x v="2"/>
    <n v="1335"/>
    <n v="40"/>
    <n v="122732"/>
    <n v="8.19"/>
    <n v="22482"/>
    <n v="1.0551445425805821E-2"/>
  </r>
  <r>
    <d v="2024-06-17T00:00:00"/>
    <x v="3"/>
    <n v="403"/>
    <n v="66"/>
    <n v="382851"/>
    <n v="3.49"/>
    <n v="24313"/>
    <n v="8.80238003818718E-4"/>
  </r>
  <r>
    <d v="2024-06-24T00:00:00"/>
    <x v="0"/>
    <n v="911"/>
    <n v="282"/>
    <n v="35664"/>
    <n v="6.92"/>
    <n v="18050"/>
    <n v="1.7636832660385824E-2"/>
  </r>
  <r>
    <d v="2024-06-24T00:00:00"/>
    <x v="1"/>
    <n v="1779"/>
    <n v="109"/>
    <n v="26295"/>
    <n v="9.1199999999999992"/>
    <n v="30635"/>
    <n v="6.3510173036698994E-2"/>
  </r>
  <r>
    <d v="2024-06-24T00:00:00"/>
    <x v="2"/>
    <n v="1238"/>
    <n v="403"/>
    <n v="298421"/>
    <n v="3.5"/>
    <n v="31280"/>
    <n v="2.798060458211721E-3"/>
  </r>
  <r>
    <d v="2024-06-24T00:00:00"/>
    <x v="3"/>
    <n v="308"/>
    <n v="431"/>
    <n v="426184"/>
    <n v="2.62"/>
    <n v="1783"/>
    <n v="-2.8860773750305035E-4"/>
  </r>
  <r>
    <d v="2024-07-01T00:00:00"/>
    <x v="0"/>
    <n v="226"/>
    <n v="445"/>
    <n v="419447"/>
    <n v="9.36"/>
    <n v="9566"/>
    <n v="-5.2211602419375983E-4"/>
  </r>
  <r>
    <d v="2024-07-01T00:00:00"/>
    <x v="1"/>
    <n v="505"/>
    <n v="441"/>
    <n v="220020"/>
    <n v="4.4800000000000004"/>
    <n v="42307"/>
    <n v="2.9088264703208797E-4"/>
  </r>
  <r>
    <d v="2024-07-01T00:00:00"/>
    <x v="2"/>
    <n v="1420"/>
    <n v="63"/>
    <n v="315305"/>
    <n v="6.19"/>
    <n v="5914"/>
    <n v="4.3037693661692649E-3"/>
  </r>
  <r>
    <d v="2024-07-01T00:00:00"/>
    <x v="3"/>
    <n v="144"/>
    <n v="53"/>
    <n v="113678"/>
    <n v="8.7200000000000006"/>
    <n v="30060"/>
    <n v="8.0050669434719116E-4"/>
  </r>
  <r>
    <d v="2024-07-08T00:00:00"/>
    <x v="0"/>
    <n v="1757"/>
    <n v="85"/>
    <n v="58223"/>
    <n v="8.74"/>
    <n v="22728"/>
    <n v="2.8717173625543171E-2"/>
  </r>
  <r>
    <d v="2024-07-08T00:00:00"/>
    <x v="1"/>
    <n v="350"/>
    <n v="41"/>
    <n v="251694"/>
    <n v="1.91"/>
    <n v="38610"/>
    <n v="1.2276812319721568E-3"/>
  </r>
  <r>
    <d v="2024-07-08T00:00:00"/>
    <x v="2"/>
    <n v="987"/>
    <n v="440"/>
    <n v="389810"/>
    <n v="4.66"/>
    <n v="2932"/>
    <n v="1.40324773607655E-3"/>
  </r>
  <r>
    <d v="2024-07-08T00:00:00"/>
    <x v="3"/>
    <n v="883"/>
    <n v="369"/>
    <n v="233694"/>
    <n v="2.88"/>
    <n v="15071"/>
    <n v="2.1994574101175039E-3"/>
  </r>
  <r>
    <d v="2024-07-15T00:00:00"/>
    <x v="0"/>
    <n v="1960"/>
    <n v="115"/>
    <n v="154169"/>
    <n v="3.74"/>
    <n v="10740"/>
    <n v="1.1967386439556591E-2"/>
  </r>
  <r>
    <d v="2024-07-15T00:00:00"/>
    <x v="1"/>
    <n v="170"/>
    <n v="334"/>
    <n v="334626"/>
    <n v="6.44"/>
    <n v="43420"/>
    <n v="-4.9009939454794306E-4"/>
  </r>
  <r>
    <d v="2024-07-15T00:00:00"/>
    <x v="2"/>
    <n v="704"/>
    <n v="275"/>
    <n v="226002"/>
    <n v="8.56"/>
    <n v="32393"/>
    <n v="1.8982132901478749E-3"/>
  </r>
  <r>
    <d v="2024-07-15T00:00:00"/>
    <x v="3"/>
    <n v="224"/>
    <n v="64"/>
    <n v="156683"/>
    <n v="4.5599999999999996"/>
    <n v="28474"/>
    <n v="1.0211701333265254E-3"/>
  </r>
  <r>
    <d v="2024-07-22T00:00:00"/>
    <x v="0"/>
    <n v="508"/>
    <n v="349"/>
    <n v="473812"/>
    <n v="7.88"/>
    <n v="17328"/>
    <n v="3.3557613568250698E-4"/>
  </r>
  <r>
    <d v="2024-07-22T00:00:00"/>
    <x v="1"/>
    <n v="1391"/>
    <n v="430"/>
    <n v="295032"/>
    <n v="7.86"/>
    <n v="26067"/>
    <n v="3.2572737872501967E-3"/>
  </r>
  <r>
    <d v="2024-07-22T00:00:00"/>
    <x v="2"/>
    <n v="1701"/>
    <n v="385"/>
    <n v="198278"/>
    <n v="5.34"/>
    <n v="32763"/>
    <n v="6.6371458255580548E-3"/>
  </r>
  <r>
    <d v="2024-07-22T00:00:00"/>
    <x v="3"/>
    <n v="804"/>
    <n v="487"/>
    <n v="306564"/>
    <n v="5.52"/>
    <n v="26452"/>
    <n v="1.0340418313957282E-3"/>
  </r>
  <r>
    <d v="2024-07-29T00:00:00"/>
    <x v="0"/>
    <n v="653"/>
    <n v="112"/>
    <n v="23664"/>
    <n v="4.05"/>
    <n v="15353"/>
    <n v="2.2861730899256253E-2"/>
  </r>
  <r>
    <d v="2024-07-29T00:00:00"/>
    <x v="1"/>
    <n v="160"/>
    <n v="478"/>
    <n v="435034"/>
    <n v="7.73"/>
    <n v="4839"/>
    <n v="-7.3097734889686784E-4"/>
  </r>
  <r>
    <d v="2024-07-29T00:00:00"/>
    <x v="2"/>
    <n v="1756"/>
    <n v="261"/>
    <n v="287574"/>
    <n v="4.3600000000000003"/>
    <n v="39272"/>
    <n v="5.1986619096302169E-3"/>
  </r>
  <r>
    <d v="2024-07-29T00:00:00"/>
    <x v="3"/>
    <n v="576"/>
    <n v="101"/>
    <n v="62499"/>
    <n v="3.48"/>
    <n v="16804"/>
    <n v="7.600121601945631E-3"/>
  </r>
  <r>
    <d v="2024-08-05T00:00:00"/>
    <x v="0"/>
    <n v="645"/>
    <n v="293"/>
    <n v="437968"/>
    <n v="7.83"/>
    <n v="49303"/>
    <n v="8.0371168669857163E-4"/>
  </r>
  <r>
    <d v="2024-08-05T00:00:00"/>
    <x v="1"/>
    <n v="214"/>
    <n v="411"/>
    <n v="125034"/>
    <n v="6.11"/>
    <n v="26455"/>
    <n v="-1.5755714445670778E-3"/>
  </r>
  <r>
    <d v="2024-08-05T00:00:00"/>
    <x v="2"/>
    <n v="826"/>
    <n v="498"/>
    <n v="449994"/>
    <n v="9.43"/>
    <n v="12384"/>
    <n v="7.2889860753698943E-4"/>
  </r>
  <r>
    <d v="2024-08-05T00:00:00"/>
    <x v="3"/>
    <n v="460"/>
    <n v="141"/>
    <n v="320650"/>
    <n v="4.04"/>
    <n v="49372"/>
    <n v="9.9485420240137223E-4"/>
  </r>
  <r>
    <d v="2024-08-12T00:00:00"/>
    <x v="0"/>
    <n v="1528"/>
    <n v="203"/>
    <n v="489188"/>
    <n v="6.23"/>
    <n v="47101"/>
    <n v="2.7085701202809553E-3"/>
  </r>
  <r>
    <d v="2024-08-12T00:00:00"/>
    <x v="1"/>
    <n v="1534"/>
    <n v="200"/>
    <n v="307612"/>
    <n v="6.01"/>
    <n v="37903"/>
    <n v="4.3366318609156986E-3"/>
  </r>
  <r>
    <d v="2024-08-12T00:00:00"/>
    <x v="2"/>
    <n v="485"/>
    <n v="448"/>
    <n v="434883"/>
    <n v="8.5500000000000007"/>
    <n v="33258"/>
    <n v="8.5080354946042954E-5"/>
  </r>
  <r>
    <d v="2024-08-12T00:00:00"/>
    <x v="3"/>
    <n v="1210"/>
    <n v="178"/>
    <n v="102042"/>
    <n v="5.42"/>
    <n v="6915"/>
    <n v="1.011348268360087E-2"/>
  </r>
  <r>
    <d v="2024-08-19T00:00:00"/>
    <x v="0"/>
    <n v="215"/>
    <n v="139"/>
    <n v="325444"/>
    <n v="3.25"/>
    <n v="35501"/>
    <n v="2.335271198731579E-4"/>
  </r>
  <r>
    <d v="2024-08-19T00:00:00"/>
    <x v="1"/>
    <n v="1078"/>
    <n v="20"/>
    <n v="183924"/>
    <n v="8.84"/>
    <n v="14203"/>
    <n v="5.7523759813836147E-3"/>
  </r>
  <r>
    <d v="2024-08-19T00:00:00"/>
    <x v="2"/>
    <n v="1751"/>
    <n v="86"/>
    <n v="188655"/>
    <n v="7.24"/>
    <n v="22206"/>
    <n v="8.825634093981077E-3"/>
  </r>
  <r>
    <d v="2024-08-19T00:00:00"/>
    <x v="3"/>
    <n v="221"/>
    <n v="31"/>
    <n v="87443"/>
    <n v="6.19"/>
    <n v="10283"/>
    <n v="2.1728440241071327E-3"/>
  </r>
  <r>
    <d v="2024-08-26T00:00:00"/>
    <x v="0"/>
    <n v="1685"/>
    <n v="76"/>
    <n v="453799"/>
    <n v="5.71"/>
    <n v="24913"/>
    <n v="3.5456226214689766E-3"/>
  </r>
  <r>
    <d v="2024-08-26T00:00:00"/>
    <x v="1"/>
    <n v="248"/>
    <n v="211"/>
    <n v="379380"/>
    <n v="9.0399999999999991"/>
    <n v="26925"/>
    <n v="9.7527544941747058E-5"/>
  </r>
  <r>
    <d v="2024-08-26T00:00:00"/>
    <x v="2"/>
    <n v="1300"/>
    <n v="71"/>
    <n v="186454"/>
    <n v="3.91"/>
    <n v="9942"/>
    <n v="6.5914381026955706E-3"/>
  </r>
  <r>
    <d v="2024-08-26T00:00:00"/>
    <x v="3"/>
    <n v="422"/>
    <n v="394"/>
    <n v="239044"/>
    <n v="7.83"/>
    <n v="32929"/>
    <n v="1.1713324743561855E-4"/>
  </r>
  <r>
    <d v="2024-09-02T00:00:00"/>
    <x v="0"/>
    <n v="1429"/>
    <n v="182"/>
    <n v="101332"/>
    <n v="7.16"/>
    <n v="37829"/>
    <n v="1.2306082974775983E-2"/>
  </r>
  <r>
    <d v="2024-09-02T00:00:00"/>
    <x v="1"/>
    <n v="1520"/>
    <n v="475"/>
    <n v="496982"/>
    <n v="6.41"/>
    <n v="24384"/>
    <n v="2.1026918479944948E-3"/>
  </r>
  <r>
    <d v="2024-09-02T00:00:00"/>
    <x v="2"/>
    <n v="557"/>
    <n v="360"/>
    <n v="318779"/>
    <n v="8.02"/>
    <n v="25797"/>
    <n v="6.1798299135137512E-4"/>
  </r>
  <r>
    <d v="2024-09-02T00:00:00"/>
    <x v="3"/>
    <n v="728"/>
    <n v="395"/>
    <n v="370971"/>
    <n v="3.86"/>
    <n v="12646"/>
    <n v="8.9764429025449434E-4"/>
  </r>
  <r>
    <d v="2024-09-09T00:00:00"/>
    <x v="0"/>
    <n v="1592"/>
    <n v="20"/>
    <n v="378054"/>
    <n v="9.09"/>
    <n v="26663"/>
    <n v="4.1581361392816901E-3"/>
  </r>
  <r>
    <d v="2024-09-09T00:00:00"/>
    <x v="1"/>
    <n v="1842"/>
    <n v="414"/>
    <n v="307524"/>
    <n v="1.76"/>
    <n v="40478"/>
    <n v="4.6435400163889647E-3"/>
  </r>
  <r>
    <d v="2024-09-09T00:00:00"/>
    <x v="2"/>
    <n v="751"/>
    <n v="491"/>
    <n v="434047"/>
    <n v="9.24"/>
    <n v="15476"/>
    <n v="5.990134708914012E-4"/>
  </r>
  <r>
    <d v="2024-09-09T00:00:00"/>
    <x v="3"/>
    <n v="1409"/>
    <n v="309"/>
    <n v="64583"/>
    <n v="8.99"/>
    <n v="10217"/>
    <n v="1.7032345973398571E-2"/>
  </r>
  <r>
    <d v="2024-09-16T00:00:00"/>
    <x v="0"/>
    <n v="778"/>
    <n v="401"/>
    <n v="50793"/>
    <n v="3.4"/>
    <n v="21939"/>
    <n v="7.4222825979957871E-3"/>
  </r>
  <r>
    <d v="2024-09-16T00:00:00"/>
    <x v="1"/>
    <n v="443"/>
    <n v="345"/>
    <n v="474162"/>
    <n v="9.1999999999999993"/>
    <n v="47462"/>
    <n v="2.0668041724136477E-4"/>
  </r>
  <r>
    <d v="2024-09-16T00:00:00"/>
    <x v="2"/>
    <n v="1472"/>
    <n v="347"/>
    <n v="392355"/>
    <n v="8.59"/>
    <n v="30270"/>
    <n v="2.8673012960201858E-3"/>
  </r>
  <r>
    <d v="2024-09-16T00:00:00"/>
    <x v="3"/>
    <n v="123"/>
    <n v="155"/>
    <n v="119934"/>
    <n v="3.5"/>
    <n v="5442"/>
    <n v="-2.6681341404439108E-4"/>
  </r>
  <r>
    <d v="2024-09-23T00:00:00"/>
    <x v="0"/>
    <n v="817"/>
    <n v="151"/>
    <n v="422625"/>
    <n v="2.36"/>
    <n v="1083"/>
    <n v="1.5758651286601596E-3"/>
  </r>
  <r>
    <d v="2024-09-23T00:00:00"/>
    <x v="1"/>
    <n v="198"/>
    <n v="217"/>
    <n v="239753"/>
    <n v="7.36"/>
    <n v="11901"/>
    <n v="-7.9248226299566635E-5"/>
  </r>
  <r>
    <d v="2024-09-23T00:00:00"/>
    <x v="2"/>
    <n v="1911"/>
    <n v="231"/>
    <n v="268516"/>
    <n v="8.5500000000000007"/>
    <n v="24018"/>
    <n v="6.2566104068286429E-3"/>
  </r>
  <r>
    <d v="2024-09-23T00:00:00"/>
    <x v="3"/>
    <n v="1218"/>
    <n v="212"/>
    <n v="63177"/>
    <n v="8.1300000000000008"/>
    <n v="38883"/>
    <n v="1.592351646960128E-2"/>
  </r>
  <r>
    <d v="2024-09-30T00:00:00"/>
    <x v="0"/>
    <n v="1433"/>
    <n v="408"/>
    <n v="370269"/>
    <n v="3.3"/>
    <n v="30575"/>
    <n v="2.7682576721248606E-3"/>
  </r>
  <r>
    <d v="2024-09-30T00:00:00"/>
    <x v="1"/>
    <n v="250"/>
    <n v="429"/>
    <n v="453423"/>
    <n v="1.77"/>
    <n v="2315"/>
    <n v="-3.9477485703195471E-4"/>
  </r>
  <r>
    <d v="2024-09-30T00:00:00"/>
    <x v="2"/>
    <n v="752"/>
    <n v="153"/>
    <n v="64906"/>
    <n v="2.09"/>
    <n v="12148"/>
    <n v="9.2287307798970819E-3"/>
  </r>
  <r>
    <d v="2024-09-30T00:00:00"/>
    <x v="3"/>
    <n v="1918"/>
    <n v="212"/>
    <n v="94360"/>
    <n v="7.36"/>
    <n v="36851"/>
    <n v="1.8079694785926241E-2"/>
  </r>
  <r>
    <d v="2024-10-07T00:00:00"/>
    <x v="0"/>
    <n v="1939"/>
    <n v="67"/>
    <n v="187183"/>
    <n v="6.25"/>
    <n v="41215"/>
    <n v="1.0000908202133741E-2"/>
  </r>
  <r>
    <d v="2024-10-07T00:00:00"/>
    <x v="1"/>
    <n v="1929"/>
    <n v="267"/>
    <n v="379363"/>
    <n v="1.75"/>
    <n v="43836"/>
    <n v="4.3810281972675247E-3"/>
  </r>
  <r>
    <d v="2024-10-07T00:00:00"/>
    <x v="2"/>
    <n v="437"/>
    <n v="330"/>
    <n v="476486"/>
    <n v="4.97"/>
    <n v="4509"/>
    <n v="2.2456063766826309E-4"/>
  </r>
  <r>
    <d v="2024-10-07T00:00:00"/>
    <x v="3"/>
    <n v="307"/>
    <n v="189"/>
    <n v="117767"/>
    <n v="9.3000000000000007"/>
    <n v="27822"/>
    <n v="1.0019784829366461E-3"/>
  </r>
  <r>
    <d v="2024-10-14T00:00:00"/>
    <x v="0"/>
    <n v="1527"/>
    <n v="303"/>
    <n v="388555"/>
    <n v="8.9"/>
    <n v="36397"/>
    <n v="3.1501331857780751E-3"/>
  </r>
  <r>
    <d v="2024-10-14T00:00:00"/>
    <x v="1"/>
    <n v="643"/>
    <n v="358"/>
    <n v="157599"/>
    <n v="3.88"/>
    <n v="7285"/>
    <n v="1.8083871090552605E-3"/>
  </r>
  <r>
    <d v="2024-10-14T00:00:00"/>
    <x v="2"/>
    <n v="201"/>
    <n v="221"/>
    <n v="309772"/>
    <n v="5.9"/>
    <n v="33174"/>
    <n v="-6.456361452939582E-5"/>
  </r>
  <r>
    <d v="2024-10-14T00:00:00"/>
    <x v="3"/>
    <n v="414"/>
    <n v="47"/>
    <n v="199178"/>
    <n v="1.53"/>
    <n v="6742"/>
    <n v="1.8425729749269497E-3"/>
  </r>
  <r>
    <d v="2024-10-21T00:00:00"/>
    <x v="0"/>
    <n v="703"/>
    <n v="441"/>
    <n v="357089"/>
    <n v="6.5"/>
    <n v="32478"/>
    <n v="7.3371064356504961E-4"/>
  </r>
  <r>
    <d v="2024-10-21T00:00:00"/>
    <x v="1"/>
    <n v="508"/>
    <n v="69"/>
    <n v="23492"/>
    <n v="3.16"/>
    <n v="42824"/>
    <n v="1.8687212668142345E-2"/>
  </r>
  <r>
    <d v="2024-10-21T00:00:00"/>
    <x v="2"/>
    <n v="697"/>
    <n v="61"/>
    <n v="258287"/>
    <n v="8.25"/>
    <n v="21208"/>
    <n v="2.4623771231227277E-3"/>
  </r>
  <r>
    <d v="2024-10-21T00:00:00"/>
    <x v="3"/>
    <n v="1707"/>
    <n v="223"/>
    <n v="256910"/>
    <n v="5.41"/>
    <n v="44321"/>
    <n v="5.7763419096181542E-3"/>
  </r>
  <r>
    <d v="2024-10-28T00:00:00"/>
    <x v="0"/>
    <n v="642"/>
    <n v="66"/>
    <n v="346522"/>
    <n v="5.85"/>
    <n v="13116"/>
    <n v="1.6622321237901201E-3"/>
  </r>
  <r>
    <d v="2024-10-28T00:00:00"/>
    <x v="1"/>
    <n v="859"/>
    <n v="473"/>
    <n v="209987"/>
    <n v="4.46"/>
    <n v="30214"/>
    <n v="1.8382090319876945E-3"/>
  </r>
  <r>
    <d v="2024-10-28T00:00:00"/>
    <x v="2"/>
    <n v="191"/>
    <n v="154"/>
    <n v="240550"/>
    <n v="5.22"/>
    <n v="15827"/>
    <n v="1.5381417584701726E-4"/>
  </r>
  <r>
    <d v="2024-10-28T00:00:00"/>
    <x v="3"/>
    <n v="1814"/>
    <n v="157"/>
    <n v="305827"/>
    <n v="1.99"/>
    <n v="46643"/>
    <n v="5.4180958515762179E-3"/>
  </r>
  <r>
    <d v="2024-11-04T00:00:00"/>
    <x v="0"/>
    <n v="1466"/>
    <n v="69"/>
    <n v="54935"/>
    <n v="6.85"/>
    <n v="36484"/>
    <n v="2.5430053699827069E-2"/>
  </r>
  <r>
    <d v="2024-11-04T00:00:00"/>
    <x v="1"/>
    <n v="947"/>
    <n v="407"/>
    <n v="319186"/>
    <n v="3.32"/>
    <n v="4996"/>
    <n v="1.6918035252172713E-3"/>
  </r>
  <r>
    <d v="2024-11-04T00:00:00"/>
    <x v="2"/>
    <n v="1821"/>
    <n v="218"/>
    <n v="439080"/>
    <n v="5.68"/>
    <n v="36095"/>
    <n v="3.6508153411678964E-3"/>
  </r>
  <r>
    <d v="2024-11-04T00:00:00"/>
    <x v="3"/>
    <n v="1507"/>
    <n v="463"/>
    <n v="258944"/>
    <n v="6.08"/>
    <n v="16443"/>
    <n v="4.0317597627286209E-3"/>
  </r>
  <r>
    <d v="2024-11-11T00:00:00"/>
    <x v="0"/>
    <n v="1075"/>
    <n v="173"/>
    <n v="51395"/>
    <n v="4.66"/>
    <n v="47812"/>
    <n v="1.7550345364335054E-2"/>
  </r>
  <r>
    <d v="2024-11-11T00:00:00"/>
    <x v="1"/>
    <n v="171"/>
    <n v="277"/>
    <n v="309483"/>
    <n v="8.6999999999999993"/>
    <n v="38452"/>
    <n v="-3.4250669665215861E-4"/>
  </r>
  <r>
    <d v="2024-11-11T00:00:00"/>
    <x v="2"/>
    <n v="1487"/>
    <n v="337"/>
    <n v="87305"/>
    <n v="2.46"/>
    <n v="30428"/>
    <n v="1.3172212358971423E-2"/>
  </r>
  <r>
    <d v="2024-11-11T00:00:00"/>
    <x v="3"/>
    <n v="454"/>
    <n v="105"/>
    <n v="121091"/>
    <n v="7.97"/>
    <n v="9269"/>
    <n v="2.8821299683708945E-3"/>
  </r>
  <r>
    <d v="2024-11-18T00:00:00"/>
    <x v="0"/>
    <n v="187"/>
    <n v="236"/>
    <n v="51087"/>
    <n v="9.41"/>
    <n v="29533"/>
    <n v="-9.5914811987394058E-4"/>
  </r>
  <r>
    <d v="2024-11-18T00:00:00"/>
    <x v="1"/>
    <n v="513"/>
    <n v="441"/>
    <n v="338847"/>
    <n v="2.68"/>
    <n v="39997"/>
    <n v="2.1248528096751631E-4"/>
  </r>
  <r>
    <d v="2024-11-18T00:00:00"/>
    <x v="2"/>
    <n v="628"/>
    <n v="183"/>
    <n v="487523"/>
    <n v="7.32"/>
    <n v="5391"/>
    <n v="9.1277744844858602E-4"/>
  </r>
  <r>
    <d v="2024-11-18T00:00:00"/>
    <x v="3"/>
    <n v="278"/>
    <n v="218"/>
    <n v="301695"/>
    <n v="4.68"/>
    <n v="22373"/>
    <n v="1.9887634863023914E-4"/>
  </r>
  <r>
    <d v="2024-11-25T00:00:00"/>
    <x v="0"/>
    <n v="1854"/>
    <n v="161"/>
    <n v="282466"/>
    <n v="5.17"/>
    <n v="1810"/>
    <n v="5.9936417126309005E-3"/>
  </r>
  <r>
    <d v="2024-11-25T00:00:00"/>
    <x v="1"/>
    <n v="1710"/>
    <n v="378"/>
    <n v="336661"/>
    <n v="6.2"/>
    <n v="28498"/>
    <n v="3.9565022381564839E-3"/>
  </r>
  <r>
    <d v="2024-11-25T00:00:00"/>
    <x v="2"/>
    <n v="330"/>
    <n v="232"/>
    <n v="88455"/>
    <n v="2.69"/>
    <n v="39530"/>
    <n v="1.1079079758069075E-3"/>
  </r>
  <r>
    <d v="2024-11-25T00:00:00"/>
    <x v="3"/>
    <n v="1293"/>
    <n v="408"/>
    <n v="62535"/>
    <n v="8.9"/>
    <n v="37876"/>
    <n v="1.4152074838090669E-2"/>
  </r>
  <r>
    <d v="2024-12-02T00:00:00"/>
    <x v="0"/>
    <n v="1696"/>
    <n v="71"/>
    <n v="421957"/>
    <n v="3.79"/>
    <n v="36103"/>
    <n v="3.8511033114748661E-3"/>
  </r>
  <r>
    <d v="2024-12-02T00:00:00"/>
    <x v="1"/>
    <n v="1902"/>
    <n v="196"/>
    <n v="470269"/>
    <n v="4.79"/>
    <n v="26103"/>
    <n v="3.6277109484146308E-3"/>
  </r>
  <r>
    <d v="2024-12-02T00:00:00"/>
    <x v="2"/>
    <n v="1441"/>
    <n v="268"/>
    <n v="309904"/>
    <n v="6.37"/>
    <n v="3455"/>
    <n v="3.7850431101244257E-3"/>
  </r>
  <r>
    <d v="2024-12-02T00:00:00"/>
    <x v="3"/>
    <n v="452"/>
    <n v="161"/>
    <n v="221274"/>
    <n v="2.65"/>
    <n v="40888"/>
    <n v="1.3151115811166245E-3"/>
  </r>
  <r>
    <d v="2024-12-09T00:00:00"/>
    <x v="0"/>
    <n v="1494"/>
    <n v="375"/>
    <n v="220616"/>
    <n v="1.81"/>
    <n v="22724"/>
    <n v="5.0721615839286359E-3"/>
  </r>
  <r>
    <d v="2024-12-09T00:00:00"/>
    <x v="1"/>
    <n v="1514"/>
    <n v="141"/>
    <n v="35842"/>
    <n v="7.47"/>
    <n v="18601"/>
    <n v="3.8307014117515761E-2"/>
  </r>
  <r>
    <d v="2024-12-09T00:00:00"/>
    <x v="2"/>
    <n v="1937"/>
    <n v="210"/>
    <n v="20607"/>
    <n v="4.2"/>
    <n v="20861"/>
    <n v="8.3806473528412681E-2"/>
  </r>
  <r>
    <d v="2024-12-09T00:00:00"/>
    <x v="3"/>
    <n v="736"/>
    <n v="163"/>
    <n v="451894"/>
    <n v="5.43"/>
    <n v="46625"/>
    <n v="1.2679964770499277E-3"/>
  </r>
  <r>
    <d v="2024-12-16T00:00:00"/>
    <x v="0"/>
    <n v="1502"/>
    <n v="70"/>
    <n v="465553"/>
    <n v="3.32"/>
    <n v="20692"/>
    <n v="3.0759118725472716E-3"/>
  </r>
  <r>
    <d v="2024-12-16T00:00:00"/>
    <x v="1"/>
    <n v="1623"/>
    <n v="246"/>
    <n v="415815"/>
    <n v="8.11"/>
    <n v="18656"/>
    <n v="3.311568846722701E-3"/>
  </r>
  <r>
    <d v="2024-12-16T00:00:00"/>
    <x v="2"/>
    <n v="1592"/>
    <n v="233"/>
    <n v="327183"/>
    <n v="6.66"/>
    <n v="13316"/>
    <n v="4.1536387893013997E-3"/>
  </r>
  <r>
    <d v="2024-12-16T00:00:00"/>
    <x v="3"/>
    <n v="1004"/>
    <n v="128"/>
    <n v="488901"/>
    <n v="8.09"/>
    <n v="49558"/>
    <n v="1.7917737946946315E-3"/>
  </r>
  <r>
    <d v="2024-12-23T00:00:00"/>
    <x v="0"/>
    <n v="1092"/>
    <n v="408"/>
    <n v="280795"/>
    <n v="8.44"/>
    <n v="4683"/>
    <n v="2.4359408109118751E-3"/>
  </r>
  <r>
    <d v="2024-12-23T00:00:00"/>
    <x v="1"/>
    <n v="1155"/>
    <n v="425"/>
    <n v="93347"/>
    <n v="2.02"/>
    <n v="47502"/>
    <n v="7.8202834584935772E-3"/>
  </r>
  <r>
    <d v="2024-12-23T00:00:00"/>
    <x v="2"/>
    <n v="1137"/>
    <n v="226"/>
    <n v="81119"/>
    <n v="7.74"/>
    <n v="35359"/>
    <n v="1.1230414576116569E-2"/>
  </r>
  <r>
    <d v="2024-12-23T00:00:00"/>
    <x v="3"/>
    <n v="1900"/>
    <n v="311"/>
    <n v="25177"/>
    <n v="2.89"/>
    <n v="14154"/>
    <n v="6.3113158835445049E-2"/>
  </r>
  <r>
    <d v="2024-12-30T00:00:00"/>
    <x v="0"/>
    <n v="1814"/>
    <n v="49"/>
    <n v="140804"/>
    <n v="1.76"/>
    <n v="4313"/>
    <n v="1.253515525127127E-2"/>
  </r>
  <r>
    <d v="2024-12-30T00:00:00"/>
    <x v="1"/>
    <n v="1980"/>
    <n v="204"/>
    <n v="379431"/>
    <n v="3.09"/>
    <n v="25140"/>
    <n v="4.6806929323118035E-3"/>
  </r>
  <r>
    <d v="2024-12-30T00:00:00"/>
    <x v="2"/>
    <n v="1786"/>
    <n v="257"/>
    <n v="274831"/>
    <n v="4.68"/>
    <n v="9118"/>
    <n v="5.5634189738421064E-3"/>
  </r>
  <r>
    <d v="2024-12-30T00:00:00"/>
    <x v="3"/>
    <n v="1495"/>
    <n v="35"/>
    <n v="136845"/>
    <n v="4.4800000000000004"/>
    <n v="39931"/>
    <n v="1.0669005078738719E-2"/>
  </r>
  <r>
    <d v="2025-01-06T00:00:00"/>
    <x v="0"/>
    <n v="1013"/>
    <n v="110"/>
    <n v="466382"/>
    <n v="5.3"/>
    <n v="37132"/>
    <n v="1.9361810704529763E-3"/>
  </r>
  <r>
    <d v="2025-01-06T00:00:00"/>
    <x v="1"/>
    <n v="816"/>
    <n v="196"/>
    <n v="95728"/>
    <n v="8.1999999999999993"/>
    <n v="17951"/>
    <n v="6.4766839378238338E-3"/>
  </r>
  <r>
    <d v="2025-01-06T00:00:00"/>
    <x v="2"/>
    <n v="1633"/>
    <n v="445"/>
    <n v="371156"/>
    <n v="2.2200000000000002"/>
    <n v="2798"/>
    <n v="3.2008104408927781E-3"/>
  </r>
  <r>
    <d v="2025-01-06T00:00:00"/>
    <x v="3"/>
    <n v="891"/>
    <n v="45"/>
    <n v="95410"/>
    <n v="8.33"/>
    <n v="15045"/>
    <n v="8.8669950738916262E-3"/>
  </r>
  <r>
    <d v="2025-01-13T00:00:00"/>
    <x v="0"/>
    <n v="1855"/>
    <n v="133"/>
    <n v="349413"/>
    <n v="3.3"/>
    <n v="14548"/>
    <n v="4.9282654051223049E-3"/>
  </r>
  <r>
    <d v="2025-01-13T00:00:00"/>
    <x v="1"/>
    <n v="651"/>
    <n v="353"/>
    <n v="224699"/>
    <n v="5.61"/>
    <n v="45708"/>
    <n v="1.3262186302564765E-3"/>
  </r>
  <r>
    <d v="2025-01-13T00:00:00"/>
    <x v="2"/>
    <n v="118"/>
    <n v="262"/>
    <n v="487896"/>
    <n v="2.56"/>
    <n v="12350"/>
    <n v="-2.9514486693885583E-4"/>
  </r>
  <r>
    <d v="2025-01-13T00:00:00"/>
    <x v="3"/>
    <n v="1331"/>
    <n v="430"/>
    <n v="14437"/>
    <n v="3.29"/>
    <n v="40868"/>
    <n v="6.2409087760615087E-2"/>
  </r>
  <r>
    <d v="2025-01-20T00:00:00"/>
    <x v="0"/>
    <n v="1748"/>
    <n v="176"/>
    <n v="383681"/>
    <n v="9.24"/>
    <n v="43122"/>
    <n v="4.0971536250166149E-3"/>
  </r>
  <r>
    <d v="2025-01-20T00:00:00"/>
    <x v="1"/>
    <n v="663"/>
    <n v="236"/>
    <n v="479490"/>
    <n v="4.51"/>
    <n v="23853"/>
    <n v="8.9052952094934197E-4"/>
  </r>
  <r>
    <d v="2025-01-20T00:00:00"/>
    <x v="2"/>
    <n v="1040"/>
    <n v="149"/>
    <n v="124404"/>
    <n v="5.23"/>
    <n v="45380"/>
    <n v="7.1621491270377159E-3"/>
  </r>
  <r>
    <d v="2025-01-20T00:00:00"/>
    <x v="3"/>
    <n v="1166"/>
    <n v="442"/>
    <n v="336949"/>
    <n v="4.68"/>
    <n v="7705"/>
    <n v="2.1486931256659019E-3"/>
  </r>
  <r>
    <d v="2025-01-27T00:00:00"/>
    <x v="0"/>
    <n v="115"/>
    <n v="281"/>
    <n v="357265"/>
    <n v="9.23"/>
    <n v="25525"/>
    <n v="-4.6464109274628077E-4"/>
  </r>
  <r>
    <d v="2025-01-27T00:00:00"/>
    <x v="1"/>
    <n v="1249"/>
    <n v="351"/>
    <n v="321307"/>
    <n v="6.37"/>
    <n v="20560"/>
    <n v="2.7948348464241365E-3"/>
  </r>
  <r>
    <d v="2025-01-27T00:00:00"/>
    <x v="2"/>
    <n v="1501"/>
    <n v="75"/>
    <n v="262569"/>
    <n v="2.0099999999999998"/>
    <n v="19119"/>
    <n v="5.4309533874905263E-3"/>
  </r>
  <r>
    <d v="2025-01-27T00:00:00"/>
    <x v="3"/>
    <n v="1411"/>
    <n v="186"/>
    <n v="461669"/>
    <n v="3.72"/>
    <n v="43999"/>
    <n v="2.6534161921203288E-3"/>
  </r>
  <r>
    <d v="2025-02-03T00:00:00"/>
    <x v="0"/>
    <n v="1556"/>
    <n v="476"/>
    <n v="351556"/>
    <n v="3.89"/>
    <n v="10825"/>
    <n v="3.0720567989168156E-3"/>
  </r>
  <r>
    <d v="2025-02-03T00:00:00"/>
    <x v="1"/>
    <n v="1159"/>
    <n v="411"/>
    <n v="135987"/>
    <n v="8.6999999999999993"/>
    <n v="40323"/>
    <n v="5.5005257855530306E-3"/>
  </r>
  <r>
    <d v="2025-02-03T00:00:00"/>
    <x v="2"/>
    <n v="927"/>
    <n v="358"/>
    <n v="177554"/>
    <n v="6.95"/>
    <n v="48270"/>
    <n v="3.2046588643454949E-3"/>
  </r>
  <r>
    <d v="2025-02-03T00:00:00"/>
    <x v="3"/>
    <n v="152"/>
    <n v="355"/>
    <n v="270766"/>
    <n v="9.48"/>
    <n v="18001"/>
    <n v="-7.4972485467156139E-4"/>
  </r>
  <r>
    <d v="2025-02-10T00:00:00"/>
    <x v="0"/>
    <n v="1957"/>
    <n v="234"/>
    <n v="222126"/>
    <n v="4.6100000000000003"/>
    <n v="3314"/>
    <n v="7.7568587198256845E-3"/>
  </r>
  <r>
    <d v="2025-02-10T00:00:00"/>
    <x v="1"/>
    <n v="1294"/>
    <n v="382"/>
    <n v="309914"/>
    <n v="8.0299999999999994"/>
    <n v="23489"/>
    <n v="2.9427518601934728E-3"/>
  </r>
  <r>
    <d v="2025-02-10T00:00:00"/>
    <x v="2"/>
    <n v="1587"/>
    <n v="385"/>
    <n v="126582"/>
    <n v="6.99"/>
    <n v="42832"/>
    <n v="9.4958208908059605E-3"/>
  </r>
  <r>
    <d v="2025-02-10T00:00:00"/>
    <x v="3"/>
    <n v="1707"/>
    <n v="263"/>
    <n v="485280"/>
    <n v="9.0299999999999994"/>
    <n v="24494"/>
    <n v="2.9756017144741179E-3"/>
  </r>
  <r>
    <d v="2025-02-17T00:00:00"/>
    <x v="0"/>
    <n v="1138"/>
    <n v="173"/>
    <n v="453243"/>
    <n v="2.86"/>
    <n v="44097"/>
    <n v="2.1291007252180398E-3"/>
  </r>
  <r>
    <d v="2025-02-17T00:00:00"/>
    <x v="1"/>
    <n v="1895"/>
    <n v="305"/>
    <n v="104967"/>
    <n v="3.85"/>
    <n v="31853"/>
    <n v="1.5147617822744291E-2"/>
  </r>
  <r>
    <d v="2025-02-17T00:00:00"/>
    <x v="2"/>
    <n v="362"/>
    <n v="399"/>
    <n v="145608"/>
    <n v="7.3"/>
    <n v="37636"/>
    <n v="-2.5410691720235154E-4"/>
  </r>
  <r>
    <d v="2025-02-17T00:00:00"/>
    <x v="3"/>
    <n v="1662"/>
    <n v="487"/>
    <n v="105980"/>
    <n v="9.08"/>
    <n v="22996"/>
    <n v="1.1086997546706926E-2"/>
  </r>
  <r>
    <d v="2025-02-24T00:00:00"/>
    <x v="0"/>
    <n v="1440"/>
    <n v="65"/>
    <n v="126524"/>
    <n v="4.34"/>
    <n v="49772"/>
    <n v="1.0867503398564699E-2"/>
  </r>
  <r>
    <d v="2025-02-24T00:00:00"/>
    <x v="1"/>
    <n v="1884"/>
    <n v="177"/>
    <n v="230448"/>
    <n v="7.8"/>
    <n v="22713"/>
    <n v="7.4073109768798169E-3"/>
  </r>
  <r>
    <d v="2025-02-24T00:00:00"/>
    <x v="2"/>
    <n v="861"/>
    <n v="153"/>
    <n v="317007"/>
    <n v="3.85"/>
    <n v="8718"/>
    <n v="2.2333891680625349E-3"/>
  </r>
  <r>
    <d v="2025-02-24T00:00:00"/>
    <x v="3"/>
    <n v="1063"/>
    <n v="47"/>
    <n v="464239"/>
    <n v="6.58"/>
    <n v="39031"/>
    <n v="2.1885278918832756E-3"/>
  </r>
  <r>
    <d v="2025-03-03T00:00:00"/>
    <x v="0"/>
    <n v="1371"/>
    <n v="56"/>
    <n v="257579"/>
    <n v="8.6199999999999992"/>
    <n v="33799"/>
    <n v="5.1052298518124532E-3"/>
  </r>
  <r>
    <d v="2025-03-03T00:00:00"/>
    <x v="1"/>
    <n v="345"/>
    <n v="464"/>
    <n v="366881"/>
    <n v="4.55"/>
    <n v="20553"/>
    <n v="-3.2435585380545735E-4"/>
  </r>
  <r>
    <d v="2025-03-03T00:00:00"/>
    <x v="2"/>
    <n v="946"/>
    <n v="47"/>
    <n v="466575"/>
    <n v="8.33"/>
    <n v="10002"/>
    <n v="1.9268070513850934E-3"/>
  </r>
  <r>
    <d v="2025-03-03T00:00:00"/>
    <x v="3"/>
    <n v="510"/>
    <n v="195"/>
    <n v="224534"/>
    <n v="9.4"/>
    <n v="30987"/>
    <n v="1.4029055733207443E-3"/>
  </r>
  <r>
    <d v="2025-03-10T00:00:00"/>
    <x v="0"/>
    <n v="393"/>
    <n v="181"/>
    <n v="462142"/>
    <n v="7.23"/>
    <n v="6296"/>
    <n v="4.5873346287504706E-4"/>
  </r>
  <r>
    <d v="2025-03-10T00:00:00"/>
    <x v="1"/>
    <n v="1098"/>
    <n v="190"/>
    <n v="340842"/>
    <n v="9.39"/>
    <n v="21539"/>
    <n v="2.6639909400836752E-3"/>
  </r>
  <r>
    <d v="2025-03-10T00:00:00"/>
    <x v="2"/>
    <n v="1399"/>
    <n v="49"/>
    <n v="12471"/>
    <n v="5.12"/>
    <n v="14722"/>
    <n v="0.10825114265095021"/>
  </r>
  <r>
    <d v="2025-03-10T00:00:00"/>
    <x v="3"/>
    <n v="1658"/>
    <n v="416"/>
    <n v="98397"/>
    <n v="6.11"/>
    <n v="11383"/>
    <n v="1.2622336046830695E-2"/>
  </r>
  <r>
    <d v="2025-03-17T00:00:00"/>
    <x v="0"/>
    <n v="1102"/>
    <n v="422"/>
    <n v="410330"/>
    <n v="7.74"/>
    <n v="9480"/>
    <n v="1.6572027392586454E-3"/>
  </r>
  <r>
    <d v="2025-03-17T00:00:00"/>
    <x v="1"/>
    <n v="1358"/>
    <n v="242"/>
    <n v="342129"/>
    <n v="4.9400000000000004"/>
    <n v="29116"/>
    <n v="3.2619275185675578E-3"/>
  </r>
  <r>
    <d v="2025-03-17T00:00:00"/>
    <x v="2"/>
    <n v="1077"/>
    <n v="216"/>
    <n v="12447"/>
    <n v="1.8"/>
    <n v="14068"/>
    <n v="6.9173294769824048E-2"/>
  </r>
  <r>
    <d v="2025-03-17T00:00:00"/>
    <x v="3"/>
    <n v="1596"/>
    <n v="211"/>
    <n v="17380"/>
    <n v="8.64"/>
    <n v="35801"/>
    <n v="7.9689298043728429E-2"/>
  </r>
  <r>
    <d v="2025-03-24T00:00:00"/>
    <x v="0"/>
    <n v="490"/>
    <n v="29"/>
    <n v="364810"/>
    <n v="1.53"/>
    <n v="49077"/>
    <n v="1.2636715002329981E-3"/>
  </r>
  <r>
    <d v="2025-03-24T00:00:00"/>
    <x v="1"/>
    <n v="609"/>
    <n v="135"/>
    <n v="373606"/>
    <n v="8.52"/>
    <n v="21453"/>
    <n v="1.268716241173857E-3"/>
  </r>
  <r>
    <d v="2025-03-24T00:00:00"/>
    <x v="2"/>
    <n v="364"/>
    <n v="72"/>
    <n v="211090"/>
    <n v="5.53"/>
    <n v="21061"/>
    <n v="1.3832962243592781E-3"/>
  </r>
  <r>
    <d v="2025-03-24T00:00:00"/>
    <x v="3"/>
    <n v="442"/>
    <n v="53"/>
    <n v="441931"/>
    <n v="1.87"/>
    <n v="20059"/>
    <n v="8.8022790888170322E-4"/>
  </r>
  <r>
    <d v="2025-03-31T00:00:00"/>
    <x v="0"/>
    <n v="1033"/>
    <n v="392"/>
    <n v="282780"/>
    <n v="6.27"/>
    <n v="23140"/>
    <n v="2.2667798288422093E-3"/>
  </r>
  <r>
    <d v="2025-03-31T00:00:00"/>
    <x v="1"/>
    <n v="988"/>
    <n v="474"/>
    <n v="370070"/>
    <n v="9.4600000000000009"/>
    <n v="23461"/>
    <n v="1.3889264193260734E-3"/>
  </r>
  <r>
    <d v="2025-03-31T00:00:00"/>
    <x v="2"/>
    <n v="1946"/>
    <n v="270"/>
    <n v="198350"/>
    <n v="7.5"/>
    <n v="11805"/>
    <n v="8.4497101083942528E-3"/>
  </r>
  <r>
    <d v="2025-03-31T00:00:00"/>
    <x v="3"/>
    <n v="1957"/>
    <n v="490"/>
    <n v="435726"/>
    <n v="4.7300000000000004"/>
    <n v="15969"/>
    <n v="3.3667947287974553E-3"/>
  </r>
  <r>
    <d v="2025-04-07T00:00:00"/>
    <x v="0"/>
    <n v="559"/>
    <n v="392"/>
    <n v="78789"/>
    <n v="3.19"/>
    <n v="2436"/>
    <n v="2.1195852212872357E-3"/>
  </r>
  <r>
    <d v="2025-04-07T00:00:00"/>
    <x v="1"/>
    <n v="1307"/>
    <n v="278"/>
    <n v="98596"/>
    <n v="2.4900000000000002"/>
    <n v="47603"/>
    <n v="1.0436528865268368E-2"/>
  </r>
  <r>
    <d v="2025-04-07T00:00:00"/>
    <x v="2"/>
    <n v="1432"/>
    <n v="425"/>
    <n v="29589"/>
    <n v="4.5"/>
    <n v="42964"/>
    <n v="3.4032917638311531E-2"/>
  </r>
  <r>
    <d v="2025-04-07T00:00:00"/>
    <x v="3"/>
    <n v="623"/>
    <n v="414"/>
    <n v="290354"/>
    <n v="6.49"/>
    <n v="39923"/>
    <n v="7.1981098934404211E-4"/>
  </r>
  <r>
    <d v="2025-04-14T00:00:00"/>
    <x v="0"/>
    <n v="198"/>
    <n v="358"/>
    <n v="66682"/>
    <n v="6.73"/>
    <n v="2293"/>
    <n v="-2.3994481269308059E-3"/>
  </r>
  <r>
    <d v="2025-04-14T00:00:00"/>
    <x v="1"/>
    <n v="198"/>
    <n v="373"/>
    <n v="70707"/>
    <n v="4.83"/>
    <n v="25920"/>
    <n v="-2.4750024750024749E-3"/>
  </r>
  <r>
    <d v="2025-04-14T00:00:00"/>
    <x v="2"/>
    <n v="353"/>
    <n v="300"/>
    <n v="142507"/>
    <n v="5.3"/>
    <n v="11035"/>
    <n v="3.7191155522184875E-4"/>
  </r>
  <r>
    <d v="2025-04-14T00:00:00"/>
    <x v="3"/>
    <n v="520"/>
    <n v="375"/>
    <n v="369525"/>
    <n v="6.54"/>
    <n v="20733"/>
    <n v="3.9239564305527366E-4"/>
  </r>
  <r>
    <d v="2025-04-21T00:00:00"/>
    <x v="0"/>
    <n v="961"/>
    <n v="358"/>
    <n v="62942"/>
    <n v="6.8"/>
    <n v="18693"/>
    <n v="9.5802484827301332E-3"/>
  </r>
  <r>
    <d v="2025-04-21T00:00:00"/>
    <x v="1"/>
    <n v="1375"/>
    <n v="330"/>
    <n v="377382"/>
    <n v="2.6"/>
    <n v="7875"/>
    <n v="2.7690774864725927E-3"/>
  </r>
  <r>
    <d v="2025-04-21T00:00:00"/>
    <x v="2"/>
    <n v="1147"/>
    <n v="388"/>
    <n v="333851"/>
    <n v="2.44"/>
    <n v="8471"/>
    <n v="2.2734693021737242E-3"/>
  </r>
  <r>
    <d v="2025-04-21T00:00:00"/>
    <x v="3"/>
    <n v="1707"/>
    <n v="74"/>
    <n v="270958"/>
    <n v="3.09"/>
    <n v="14090"/>
    <n v="6.0267642955734836E-3"/>
  </r>
  <r>
    <d v="2025-04-28T00:00:00"/>
    <x v="0"/>
    <n v="1693"/>
    <n v="154"/>
    <n v="445944"/>
    <n v="5.69"/>
    <n v="14216"/>
    <n v="3.4511059684624078E-3"/>
  </r>
  <r>
    <d v="2025-04-28T00:00:00"/>
    <x v="1"/>
    <n v="833"/>
    <n v="380"/>
    <n v="224830"/>
    <n v="3.86"/>
    <n v="3582"/>
    <n v="2.014855668727483E-3"/>
  </r>
  <r>
    <d v="2025-04-28T00:00:00"/>
    <x v="2"/>
    <n v="1222"/>
    <n v="274"/>
    <n v="487289"/>
    <n v="3.16"/>
    <n v="32500"/>
    <n v="1.9454574184929272E-3"/>
  </r>
  <r>
    <d v="2025-04-28T00:00:00"/>
    <x v="3"/>
    <n v="777"/>
    <n v="140"/>
    <n v="11435"/>
    <n v="1.6"/>
    <n v="6832"/>
    <n v="5.5706165282028861E-2"/>
  </r>
  <r>
    <d v="2025-05-05T00:00:00"/>
    <x v="0"/>
    <n v="1957"/>
    <n v="76"/>
    <n v="447902"/>
    <n v="6.09"/>
    <n v="33381"/>
    <n v="4.1995793722733989E-3"/>
  </r>
  <r>
    <d v="2025-05-05T00:00:00"/>
    <x v="1"/>
    <n v="405"/>
    <n v="66"/>
    <n v="418696"/>
    <n v="5.59"/>
    <n v="48419"/>
    <n v="8.0965664826031301E-4"/>
  </r>
  <r>
    <d v="2025-05-05T00:00:00"/>
    <x v="2"/>
    <n v="1581"/>
    <n v="71"/>
    <n v="484364"/>
    <n v="3.55"/>
    <n v="16149"/>
    <n v="3.1174901520344203E-3"/>
  </r>
  <r>
    <d v="2025-05-05T00:00:00"/>
    <x v="3"/>
    <n v="1035"/>
    <n v="171"/>
    <n v="148477"/>
    <n v="5.21"/>
    <n v="7541"/>
    <n v="5.8190830903102836E-3"/>
  </r>
  <r>
    <d v="2025-05-12T00:00:00"/>
    <x v="0"/>
    <n v="1765"/>
    <n v="109"/>
    <n v="468301"/>
    <n v="1.82"/>
    <n v="20042"/>
    <n v="3.5361871958419907E-3"/>
  </r>
  <r>
    <d v="2025-05-12T00:00:00"/>
    <x v="1"/>
    <n v="837"/>
    <n v="430"/>
    <n v="364820"/>
    <n v="4"/>
    <n v="49400"/>
    <n v="1.1156186612576065E-3"/>
  </r>
  <r>
    <d v="2025-05-12T00:00:00"/>
    <x v="2"/>
    <n v="337"/>
    <n v="68"/>
    <n v="456298"/>
    <n v="7.57"/>
    <n v="4007"/>
    <n v="5.8952701962314107E-4"/>
  </r>
  <r>
    <d v="2025-05-12T00:00:00"/>
    <x v="3"/>
    <n v="119"/>
    <n v="456"/>
    <n v="82558"/>
    <n v="6.81"/>
    <n v="12174"/>
    <n v="-4.0819787301048958E-3"/>
  </r>
</pivotCacheRecords>
</file>

<file path=xl/pivotCache/pivotCacheRecords4.xml><?xml version="1.0" encoding="utf-8"?>
<pivotCacheRecords xmlns="http://schemas.openxmlformats.org/spreadsheetml/2006/main" xmlns:r="http://schemas.openxmlformats.org/officeDocument/2006/relationships" count="200">
  <r>
    <x v="0"/>
    <n v="1135"/>
    <n v="88"/>
    <n v="344084"/>
    <n v="8.06"/>
    <n v="5904"/>
    <n v="3.0428616268120576E-3"/>
  </r>
  <r>
    <x v="1"/>
    <n v="1312"/>
    <n v="310"/>
    <n v="42654"/>
    <n v="4.9800000000000004"/>
    <n v="9566"/>
    <n v="2.3491348994232664E-2"/>
  </r>
  <r>
    <x v="2"/>
    <n v="584"/>
    <n v="169"/>
    <n v="146834"/>
    <n v="8.31"/>
    <n v="26752"/>
    <n v="2.826320879360366E-3"/>
  </r>
  <r>
    <x v="3"/>
    <n v="1535"/>
    <n v="445"/>
    <n v="395536"/>
    <n v="4.1100000000000003"/>
    <n v="30671"/>
    <n v="2.7557542170624167E-3"/>
  </r>
  <r>
    <x v="0"/>
    <n v="656"/>
    <n v="139"/>
    <n v="49157"/>
    <n v="9.0500000000000007"/>
    <n v="9920"/>
    <n v="1.0517322049758936E-2"/>
  </r>
  <r>
    <x v="1"/>
    <n v="1697"/>
    <n v="414"/>
    <n v="316555"/>
    <n v="2.37"/>
    <n v="7924"/>
    <n v="4.0530081660374974E-3"/>
  </r>
  <r>
    <x v="2"/>
    <n v="436"/>
    <n v="250"/>
    <n v="254347"/>
    <n v="4.01"/>
    <n v="8912"/>
    <n v="7.3128442639386348E-4"/>
  </r>
  <r>
    <x v="3"/>
    <n v="1197"/>
    <n v="203"/>
    <n v="413878"/>
    <n v="3.16"/>
    <n v="21205"/>
    <n v="2.4016739232334168E-3"/>
  </r>
  <r>
    <x v="0"/>
    <n v="1048"/>
    <n v="155"/>
    <n v="456946"/>
    <n v="2.46"/>
    <n v="11329"/>
    <n v="1.9542790614208243E-3"/>
  </r>
  <r>
    <x v="1"/>
    <n v="1753"/>
    <n v="371"/>
    <n v="169496"/>
    <n v="8.11"/>
    <n v="46670"/>
    <n v="8.1535847453627231E-3"/>
  </r>
  <r>
    <x v="2"/>
    <n v="1335"/>
    <n v="40"/>
    <n v="122732"/>
    <n v="8.19"/>
    <n v="22482"/>
    <n v="1.0551445425805821E-2"/>
  </r>
  <r>
    <x v="3"/>
    <n v="403"/>
    <n v="66"/>
    <n v="382851"/>
    <n v="3.49"/>
    <n v="24313"/>
    <n v="8.80238003818718E-4"/>
  </r>
  <r>
    <x v="0"/>
    <n v="911"/>
    <n v="282"/>
    <n v="35664"/>
    <n v="6.92"/>
    <n v="18050"/>
    <n v="1.7636832660385824E-2"/>
  </r>
  <r>
    <x v="1"/>
    <n v="1779"/>
    <n v="109"/>
    <n v="26295"/>
    <n v="9.1199999999999992"/>
    <n v="30635"/>
    <n v="6.3510173036698994E-2"/>
  </r>
  <r>
    <x v="2"/>
    <n v="1238"/>
    <n v="403"/>
    <n v="298421"/>
    <n v="3.5"/>
    <n v="31280"/>
    <n v="2.798060458211721E-3"/>
  </r>
  <r>
    <x v="3"/>
    <n v="308"/>
    <n v="431"/>
    <n v="426184"/>
    <n v="2.62"/>
    <n v="1783"/>
    <n v="-2.8860773750305035E-4"/>
  </r>
  <r>
    <x v="0"/>
    <n v="226"/>
    <n v="445"/>
    <n v="419447"/>
    <n v="9.36"/>
    <n v="9566"/>
    <n v="-5.2211602419375983E-4"/>
  </r>
  <r>
    <x v="1"/>
    <n v="505"/>
    <n v="441"/>
    <n v="220020"/>
    <n v="4.4800000000000004"/>
    <n v="42307"/>
    <n v="2.9088264703208797E-4"/>
  </r>
  <r>
    <x v="2"/>
    <n v="1420"/>
    <n v="63"/>
    <n v="315305"/>
    <n v="6.19"/>
    <n v="5914"/>
    <n v="4.3037693661692649E-3"/>
  </r>
  <r>
    <x v="3"/>
    <n v="144"/>
    <n v="53"/>
    <n v="113678"/>
    <n v="8.7200000000000006"/>
    <n v="30060"/>
    <n v="8.0050669434719116E-4"/>
  </r>
  <r>
    <x v="0"/>
    <n v="1757"/>
    <n v="85"/>
    <n v="58223"/>
    <n v="8.74"/>
    <n v="22728"/>
    <n v="2.8717173625543171E-2"/>
  </r>
  <r>
    <x v="1"/>
    <n v="350"/>
    <n v="41"/>
    <n v="251694"/>
    <n v="1.91"/>
    <n v="38610"/>
    <n v="1.2276812319721568E-3"/>
  </r>
  <r>
    <x v="2"/>
    <n v="987"/>
    <n v="440"/>
    <n v="389810"/>
    <n v="4.66"/>
    <n v="2932"/>
    <n v="1.40324773607655E-3"/>
  </r>
  <r>
    <x v="3"/>
    <n v="883"/>
    <n v="369"/>
    <n v="233694"/>
    <n v="2.88"/>
    <n v="15071"/>
    <n v="2.1994574101175039E-3"/>
  </r>
  <r>
    <x v="0"/>
    <n v="1960"/>
    <n v="115"/>
    <n v="154169"/>
    <n v="3.74"/>
    <n v="10740"/>
    <n v="1.1967386439556591E-2"/>
  </r>
  <r>
    <x v="1"/>
    <n v="170"/>
    <n v="334"/>
    <n v="334626"/>
    <n v="6.44"/>
    <n v="43420"/>
    <n v="-4.9009939454794306E-4"/>
  </r>
  <r>
    <x v="2"/>
    <n v="704"/>
    <n v="275"/>
    <n v="226002"/>
    <n v="8.56"/>
    <n v="32393"/>
    <n v="1.8982132901478749E-3"/>
  </r>
  <r>
    <x v="3"/>
    <n v="224"/>
    <n v="64"/>
    <n v="156683"/>
    <n v="4.5599999999999996"/>
    <n v="28474"/>
    <n v="1.0211701333265254E-3"/>
  </r>
  <r>
    <x v="0"/>
    <n v="508"/>
    <n v="349"/>
    <n v="473812"/>
    <n v="7.88"/>
    <n v="17328"/>
    <n v="3.3557613568250698E-4"/>
  </r>
  <r>
    <x v="1"/>
    <n v="1391"/>
    <n v="430"/>
    <n v="295032"/>
    <n v="7.86"/>
    <n v="26067"/>
    <n v="3.2572737872501967E-3"/>
  </r>
  <r>
    <x v="2"/>
    <n v="1701"/>
    <n v="385"/>
    <n v="198278"/>
    <n v="5.34"/>
    <n v="32763"/>
    <n v="6.6371458255580548E-3"/>
  </r>
  <r>
    <x v="3"/>
    <n v="804"/>
    <n v="487"/>
    <n v="306564"/>
    <n v="5.52"/>
    <n v="26452"/>
    <n v="1.0340418313957282E-3"/>
  </r>
  <r>
    <x v="0"/>
    <n v="653"/>
    <n v="112"/>
    <n v="23664"/>
    <n v="4.05"/>
    <n v="15353"/>
    <n v="2.2861730899256253E-2"/>
  </r>
  <r>
    <x v="1"/>
    <n v="160"/>
    <n v="478"/>
    <n v="435034"/>
    <n v="7.73"/>
    <n v="4839"/>
    <n v="-7.3097734889686784E-4"/>
  </r>
  <r>
    <x v="2"/>
    <n v="1756"/>
    <n v="261"/>
    <n v="287574"/>
    <n v="4.3600000000000003"/>
    <n v="39272"/>
    <n v="5.1986619096302169E-3"/>
  </r>
  <r>
    <x v="3"/>
    <n v="576"/>
    <n v="101"/>
    <n v="62499"/>
    <n v="3.48"/>
    <n v="16804"/>
    <n v="7.600121601945631E-3"/>
  </r>
  <r>
    <x v="0"/>
    <n v="645"/>
    <n v="293"/>
    <n v="437968"/>
    <n v="7.83"/>
    <n v="49303"/>
    <n v="8.0371168669857163E-4"/>
  </r>
  <r>
    <x v="1"/>
    <n v="214"/>
    <n v="411"/>
    <n v="125034"/>
    <n v="6.11"/>
    <n v="26455"/>
    <n v="-1.5755714445670778E-3"/>
  </r>
  <r>
    <x v="2"/>
    <n v="826"/>
    <n v="498"/>
    <n v="449994"/>
    <n v="9.43"/>
    <n v="12384"/>
    <n v="7.2889860753698943E-4"/>
  </r>
  <r>
    <x v="3"/>
    <n v="460"/>
    <n v="141"/>
    <n v="320650"/>
    <n v="4.04"/>
    <n v="49372"/>
    <n v="9.9485420240137223E-4"/>
  </r>
  <r>
    <x v="0"/>
    <n v="1528"/>
    <n v="203"/>
    <n v="489188"/>
    <n v="6.23"/>
    <n v="47101"/>
    <n v="2.7085701202809553E-3"/>
  </r>
  <r>
    <x v="1"/>
    <n v="1534"/>
    <n v="200"/>
    <n v="307612"/>
    <n v="6.01"/>
    <n v="37903"/>
    <n v="4.3366318609156986E-3"/>
  </r>
  <r>
    <x v="2"/>
    <n v="485"/>
    <n v="448"/>
    <n v="434883"/>
    <n v="8.5500000000000007"/>
    <n v="33258"/>
    <n v="8.5080354946042954E-5"/>
  </r>
  <r>
    <x v="3"/>
    <n v="1210"/>
    <n v="178"/>
    <n v="102042"/>
    <n v="5.42"/>
    <n v="6915"/>
    <n v="1.011348268360087E-2"/>
  </r>
  <r>
    <x v="0"/>
    <n v="215"/>
    <n v="139"/>
    <n v="325444"/>
    <n v="3.25"/>
    <n v="35501"/>
    <n v="2.335271198731579E-4"/>
  </r>
  <r>
    <x v="1"/>
    <n v="1078"/>
    <n v="20"/>
    <n v="183924"/>
    <n v="8.84"/>
    <n v="14203"/>
    <n v="5.7523759813836147E-3"/>
  </r>
  <r>
    <x v="2"/>
    <n v="1751"/>
    <n v="86"/>
    <n v="188655"/>
    <n v="7.24"/>
    <n v="22206"/>
    <n v="8.825634093981077E-3"/>
  </r>
  <r>
    <x v="3"/>
    <n v="221"/>
    <n v="31"/>
    <n v="87443"/>
    <n v="6.19"/>
    <n v="10283"/>
    <n v="2.1728440241071327E-3"/>
  </r>
  <r>
    <x v="0"/>
    <n v="1685"/>
    <n v="76"/>
    <n v="453799"/>
    <n v="5.71"/>
    <n v="24913"/>
    <n v="3.5456226214689766E-3"/>
  </r>
  <r>
    <x v="1"/>
    <n v="248"/>
    <n v="211"/>
    <n v="379380"/>
    <n v="9.0399999999999991"/>
    <n v="26925"/>
    <n v="9.7527544941747058E-5"/>
  </r>
  <r>
    <x v="2"/>
    <n v="1300"/>
    <n v="71"/>
    <n v="186454"/>
    <n v="3.91"/>
    <n v="9942"/>
    <n v="6.5914381026955706E-3"/>
  </r>
  <r>
    <x v="3"/>
    <n v="422"/>
    <n v="394"/>
    <n v="239044"/>
    <n v="7.83"/>
    <n v="32929"/>
    <n v="1.1713324743561855E-4"/>
  </r>
  <r>
    <x v="0"/>
    <n v="1429"/>
    <n v="182"/>
    <n v="101332"/>
    <n v="7.16"/>
    <n v="37829"/>
    <n v="1.2306082974775983E-2"/>
  </r>
  <r>
    <x v="1"/>
    <n v="1520"/>
    <n v="475"/>
    <n v="496982"/>
    <n v="6.41"/>
    <n v="24384"/>
    <n v="2.1026918479944948E-3"/>
  </r>
  <r>
    <x v="2"/>
    <n v="557"/>
    <n v="360"/>
    <n v="318779"/>
    <n v="8.02"/>
    <n v="25797"/>
    <n v="6.1798299135137512E-4"/>
  </r>
  <r>
    <x v="3"/>
    <n v="728"/>
    <n v="395"/>
    <n v="370971"/>
    <n v="3.86"/>
    <n v="12646"/>
    <n v="8.9764429025449434E-4"/>
  </r>
  <r>
    <x v="0"/>
    <n v="1592"/>
    <n v="20"/>
    <n v="378054"/>
    <n v="9.09"/>
    <n v="26663"/>
    <n v="4.1581361392816901E-3"/>
  </r>
  <r>
    <x v="1"/>
    <n v="1842"/>
    <n v="414"/>
    <n v="307524"/>
    <n v="1.76"/>
    <n v="40478"/>
    <n v="4.6435400163889647E-3"/>
  </r>
  <r>
    <x v="2"/>
    <n v="751"/>
    <n v="491"/>
    <n v="434047"/>
    <n v="9.24"/>
    <n v="15476"/>
    <n v="5.990134708914012E-4"/>
  </r>
  <r>
    <x v="3"/>
    <n v="1409"/>
    <n v="309"/>
    <n v="64583"/>
    <n v="8.99"/>
    <n v="10217"/>
    <n v="1.7032345973398571E-2"/>
  </r>
  <r>
    <x v="0"/>
    <n v="778"/>
    <n v="401"/>
    <n v="50793"/>
    <n v="3.4"/>
    <n v="21939"/>
    <n v="7.4222825979957871E-3"/>
  </r>
  <r>
    <x v="1"/>
    <n v="443"/>
    <n v="345"/>
    <n v="474162"/>
    <n v="9.1999999999999993"/>
    <n v="47462"/>
    <n v="2.0668041724136477E-4"/>
  </r>
  <r>
    <x v="2"/>
    <n v="1472"/>
    <n v="347"/>
    <n v="392355"/>
    <n v="8.59"/>
    <n v="30270"/>
    <n v="2.8673012960201858E-3"/>
  </r>
  <r>
    <x v="3"/>
    <n v="123"/>
    <n v="155"/>
    <n v="119934"/>
    <n v="3.5"/>
    <n v="5442"/>
    <n v="-2.6681341404439108E-4"/>
  </r>
  <r>
    <x v="0"/>
    <n v="817"/>
    <n v="151"/>
    <n v="422625"/>
    <n v="2.36"/>
    <n v="1083"/>
    <n v="1.5758651286601596E-3"/>
  </r>
  <r>
    <x v="1"/>
    <n v="198"/>
    <n v="217"/>
    <n v="239753"/>
    <n v="7.36"/>
    <n v="11901"/>
    <n v="-7.9248226299566635E-5"/>
  </r>
  <r>
    <x v="2"/>
    <n v="1911"/>
    <n v="231"/>
    <n v="268516"/>
    <n v="8.5500000000000007"/>
    <n v="24018"/>
    <n v="6.2566104068286429E-3"/>
  </r>
  <r>
    <x v="3"/>
    <n v="1218"/>
    <n v="212"/>
    <n v="63177"/>
    <n v="8.1300000000000008"/>
    <n v="38883"/>
    <n v="1.592351646960128E-2"/>
  </r>
  <r>
    <x v="0"/>
    <n v="1433"/>
    <n v="408"/>
    <n v="370269"/>
    <n v="3.3"/>
    <n v="30575"/>
    <n v="2.7682576721248606E-3"/>
  </r>
  <r>
    <x v="1"/>
    <n v="250"/>
    <n v="429"/>
    <n v="453423"/>
    <n v="1.77"/>
    <n v="2315"/>
    <n v="-3.9477485703195471E-4"/>
  </r>
  <r>
    <x v="2"/>
    <n v="752"/>
    <n v="153"/>
    <n v="64906"/>
    <n v="2.09"/>
    <n v="12148"/>
    <n v="9.2287307798970819E-3"/>
  </r>
  <r>
    <x v="3"/>
    <n v="1918"/>
    <n v="212"/>
    <n v="94360"/>
    <n v="7.36"/>
    <n v="36851"/>
    <n v="1.8079694785926241E-2"/>
  </r>
  <r>
    <x v="0"/>
    <n v="1939"/>
    <n v="67"/>
    <n v="187183"/>
    <n v="6.25"/>
    <n v="41215"/>
    <n v="1.0000908202133741E-2"/>
  </r>
  <r>
    <x v="1"/>
    <n v="1929"/>
    <n v="267"/>
    <n v="379363"/>
    <n v="1.75"/>
    <n v="43836"/>
    <n v="4.3810281972675247E-3"/>
  </r>
  <r>
    <x v="2"/>
    <n v="437"/>
    <n v="330"/>
    <n v="476486"/>
    <n v="4.97"/>
    <n v="4509"/>
    <n v="2.2456063766826309E-4"/>
  </r>
  <r>
    <x v="3"/>
    <n v="307"/>
    <n v="189"/>
    <n v="117767"/>
    <n v="9.3000000000000007"/>
    <n v="27822"/>
    <n v="1.0019784829366461E-3"/>
  </r>
  <r>
    <x v="0"/>
    <n v="1527"/>
    <n v="303"/>
    <n v="388555"/>
    <n v="8.9"/>
    <n v="36397"/>
    <n v="3.1501331857780751E-3"/>
  </r>
  <r>
    <x v="1"/>
    <n v="643"/>
    <n v="358"/>
    <n v="157599"/>
    <n v="3.88"/>
    <n v="7285"/>
    <n v="1.8083871090552605E-3"/>
  </r>
  <r>
    <x v="2"/>
    <n v="201"/>
    <n v="221"/>
    <n v="309772"/>
    <n v="5.9"/>
    <n v="33174"/>
    <n v="-6.456361452939582E-5"/>
  </r>
  <r>
    <x v="3"/>
    <n v="414"/>
    <n v="47"/>
    <n v="199178"/>
    <n v="1.53"/>
    <n v="6742"/>
    <n v="1.8425729749269497E-3"/>
  </r>
  <r>
    <x v="0"/>
    <n v="703"/>
    <n v="441"/>
    <n v="357089"/>
    <n v="6.5"/>
    <n v="32478"/>
    <n v="7.3371064356504961E-4"/>
  </r>
  <r>
    <x v="1"/>
    <n v="508"/>
    <n v="69"/>
    <n v="23492"/>
    <n v="3.16"/>
    <n v="42824"/>
    <n v="1.8687212668142345E-2"/>
  </r>
  <r>
    <x v="2"/>
    <n v="697"/>
    <n v="61"/>
    <n v="258287"/>
    <n v="8.25"/>
    <n v="21208"/>
    <n v="2.4623771231227277E-3"/>
  </r>
  <r>
    <x v="3"/>
    <n v="1707"/>
    <n v="223"/>
    <n v="256910"/>
    <n v="5.41"/>
    <n v="44321"/>
    <n v="5.7763419096181542E-3"/>
  </r>
  <r>
    <x v="0"/>
    <n v="642"/>
    <n v="66"/>
    <n v="346522"/>
    <n v="5.85"/>
    <n v="13116"/>
    <n v="1.6622321237901201E-3"/>
  </r>
  <r>
    <x v="1"/>
    <n v="859"/>
    <n v="473"/>
    <n v="209987"/>
    <n v="4.46"/>
    <n v="30214"/>
    <n v="1.8382090319876945E-3"/>
  </r>
  <r>
    <x v="2"/>
    <n v="191"/>
    <n v="154"/>
    <n v="240550"/>
    <n v="5.22"/>
    <n v="15827"/>
    <n v="1.5381417584701726E-4"/>
  </r>
  <r>
    <x v="3"/>
    <n v="1814"/>
    <n v="157"/>
    <n v="305827"/>
    <n v="1.99"/>
    <n v="46643"/>
    <n v="5.4180958515762179E-3"/>
  </r>
  <r>
    <x v="0"/>
    <n v="1466"/>
    <n v="69"/>
    <n v="54935"/>
    <n v="6.85"/>
    <n v="36484"/>
    <n v="2.5430053699827069E-2"/>
  </r>
  <r>
    <x v="1"/>
    <n v="947"/>
    <n v="407"/>
    <n v="319186"/>
    <n v="3.32"/>
    <n v="4996"/>
    <n v="1.6918035252172713E-3"/>
  </r>
  <r>
    <x v="2"/>
    <n v="1821"/>
    <n v="218"/>
    <n v="439080"/>
    <n v="5.68"/>
    <n v="36095"/>
    <n v="3.6508153411678964E-3"/>
  </r>
  <r>
    <x v="3"/>
    <n v="1507"/>
    <n v="463"/>
    <n v="258944"/>
    <n v="6.08"/>
    <n v="16443"/>
    <n v="4.0317597627286209E-3"/>
  </r>
  <r>
    <x v="0"/>
    <n v="1075"/>
    <n v="173"/>
    <n v="51395"/>
    <n v="4.66"/>
    <n v="47812"/>
    <n v="1.7550345364335054E-2"/>
  </r>
  <r>
    <x v="1"/>
    <n v="171"/>
    <n v="277"/>
    <n v="309483"/>
    <n v="8.6999999999999993"/>
    <n v="38452"/>
    <n v="-3.4250669665215861E-4"/>
  </r>
  <r>
    <x v="2"/>
    <n v="1487"/>
    <n v="337"/>
    <n v="87305"/>
    <n v="2.46"/>
    <n v="30428"/>
    <n v="1.3172212358971423E-2"/>
  </r>
  <r>
    <x v="3"/>
    <n v="454"/>
    <n v="105"/>
    <n v="121091"/>
    <n v="7.97"/>
    <n v="9269"/>
    <n v="2.8821299683708945E-3"/>
  </r>
  <r>
    <x v="0"/>
    <n v="187"/>
    <n v="236"/>
    <n v="51087"/>
    <n v="9.41"/>
    <n v="29533"/>
    <n v="-9.5914811987394058E-4"/>
  </r>
  <r>
    <x v="1"/>
    <n v="513"/>
    <n v="441"/>
    <n v="338847"/>
    <n v="2.68"/>
    <n v="39997"/>
    <n v="2.1248528096751631E-4"/>
  </r>
  <r>
    <x v="2"/>
    <n v="628"/>
    <n v="183"/>
    <n v="487523"/>
    <n v="7.32"/>
    <n v="5391"/>
    <n v="9.1277744844858602E-4"/>
  </r>
  <r>
    <x v="3"/>
    <n v="278"/>
    <n v="218"/>
    <n v="301695"/>
    <n v="4.68"/>
    <n v="22373"/>
    <n v="1.9887634863023914E-4"/>
  </r>
  <r>
    <x v="0"/>
    <n v="1854"/>
    <n v="161"/>
    <n v="282466"/>
    <n v="5.17"/>
    <n v="1810"/>
    <n v="5.9936417126309005E-3"/>
  </r>
  <r>
    <x v="1"/>
    <n v="1710"/>
    <n v="378"/>
    <n v="336661"/>
    <n v="6.2"/>
    <n v="28498"/>
    <n v="3.9565022381564839E-3"/>
  </r>
  <r>
    <x v="2"/>
    <n v="330"/>
    <n v="232"/>
    <n v="88455"/>
    <n v="2.69"/>
    <n v="39530"/>
    <n v="1.1079079758069075E-3"/>
  </r>
  <r>
    <x v="3"/>
    <n v="1293"/>
    <n v="408"/>
    <n v="62535"/>
    <n v="8.9"/>
    <n v="37876"/>
    <n v="1.4152074838090669E-2"/>
  </r>
  <r>
    <x v="0"/>
    <n v="1696"/>
    <n v="71"/>
    <n v="421957"/>
    <n v="3.79"/>
    <n v="36103"/>
    <n v="3.8511033114748661E-3"/>
  </r>
  <r>
    <x v="1"/>
    <n v="1902"/>
    <n v="196"/>
    <n v="470269"/>
    <n v="4.79"/>
    <n v="26103"/>
    <n v="3.6277109484146308E-3"/>
  </r>
  <r>
    <x v="2"/>
    <n v="1441"/>
    <n v="268"/>
    <n v="309904"/>
    <n v="6.37"/>
    <n v="3455"/>
    <n v="3.7850431101244257E-3"/>
  </r>
  <r>
    <x v="3"/>
    <n v="452"/>
    <n v="161"/>
    <n v="221274"/>
    <n v="2.65"/>
    <n v="40888"/>
    <n v="1.3151115811166245E-3"/>
  </r>
  <r>
    <x v="0"/>
    <n v="1494"/>
    <n v="375"/>
    <n v="220616"/>
    <n v="1.81"/>
    <n v="22724"/>
    <n v="5.0721615839286359E-3"/>
  </r>
  <r>
    <x v="1"/>
    <n v="1514"/>
    <n v="141"/>
    <n v="35842"/>
    <n v="7.47"/>
    <n v="18601"/>
    <n v="3.8307014117515761E-2"/>
  </r>
  <r>
    <x v="2"/>
    <n v="1937"/>
    <n v="210"/>
    <n v="20607"/>
    <n v="4.2"/>
    <n v="20861"/>
    <n v="8.3806473528412681E-2"/>
  </r>
  <r>
    <x v="3"/>
    <n v="736"/>
    <n v="163"/>
    <n v="451894"/>
    <n v="5.43"/>
    <n v="46625"/>
    <n v="1.2679964770499277E-3"/>
  </r>
  <r>
    <x v="0"/>
    <n v="1502"/>
    <n v="70"/>
    <n v="465553"/>
    <n v="3.32"/>
    <n v="20692"/>
    <n v="3.0759118725472716E-3"/>
  </r>
  <r>
    <x v="1"/>
    <n v="1623"/>
    <n v="246"/>
    <n v="415815"/>
    <n v="8.11"/>
    <n v="18656"/>
    <n v="3.311568846722701E-3"/>
  </r>
  <r>
    <x v="2"/>
    <n v="1592"/>
    <n v="233"/>
    <n v="327183"/>
    <n v="6.66"/>
    <n v="13316"/>
    <n v="4.1536387893013997E-3"/>
  </r>
  <r>
    <x v="3"/>
    <n v="1004"/>
    <n v="128"/>
    <n v="488901"/>
    <n v="8.09"/>
    <n v="49558"/>
    <n v="1.7917737946946315E-3"/>
  </r>
  <r>
    <x v="0"/>
    <n v="1092"/>
    <n v="408"/>
    <n v="280795"/>
    <n v="8.44"/>
    <n v="4683"/>
    <n v="2.4359408109118751E-3"/>
  </r>
  <r>
    <x v="1"/>
    <n v="1155"/>
    <n v="425"/>
    <n v="93347"/>
    <n v="2.02"/>
    <n v="47502"/>
    <n v="7.8202834584935772E-3"/>
  </r>
  <r>
    <x v="2"/>
    <n v="1137"/>
    <n v="226"/>
    <n v="81119"/>
    <n v="7.74"/>
    <n v="35359"/>
    <n v="1.1230414576116569E-2"/>
  </r>
  <r>
    <x v="3"/>
    <n v="1900"/>
    <n v="311"/>
    <n v="25177"/>
    <n v="2.89"/>
    <n v="14154"/>
    <n v="6.3113158835445049E-2"/>
  </r>
  <r>
    <x v="0"/>
    <n v="1814"/>
    <n v="49"/>
    <n v="140804"/>
    <n v="1.76"/>
    <n v="4313"/>
    <n v="1.253515525127127E-2"/>
  </r>
  <r>
    <x v="1"/>
    <n v="1980"/>
    <n v="204"/>
    <n v="379431"/>
    <n v="3.09"/>
    <n v="25140"/>
    <n v="4.6806929323118035E-3"/>
  </r>
  <r>
    <x v="2"/>
    <n v="1786"/>
    <n v="257"/>
    <n v="274831"/>
    <n v="4.68"/>
    <n v="9118"/>
    <n v="5.5634189738421064E-3"/>
  </r>
  <r>
    <x v="3"/>
    <n v="1495"/>
    <n v="35"/>
    <n v="136845"/>
    <n v="4.4800000000000004"/>
    <n v="39931"/>
    <n v="1.0669005078738719E-2"/>
  </r>
  <r>
    <x v="0"/>
    <n v="1013"/>
    <n v="110"/>
    <n v="466382"/>
    <n v="5.3"/>
    <n v="37132"/>
    <n v="1.9361810704529763E-3"/>
  </r>
  <r>
    <x v="1"/>
    <n v="816"/>
    <n v="196"/>
    <n v="95728"/>
    <n v="8.1999999999999993"/>
    <n v="17951"/>
    <n v="6.4766839378238338E-3"/>
  </r>
  <r>
    <x v="2"/>
    <n v="1633"/>
    <n v="445"/>
    <n v="371156"/>
    <n v="2.2200000000000002"/>
    <n v="2798"/>
    <n v="3.2008104408927781E-3"/>
  </r>
  <r>
    <x v="3"/>
    <n v="891"/>
    <n v="45"/>
    <n v="95410"/>
    <n v="8.33"/>
    <n v="15045"/>
    <n v="8.8669950738916262E-3"/>
  </r>
  <r>
    <x v="0"/>
    <n v="1855"/>
    <n v="133"/>
    <n v="349413"/>
    <n v="3.3"/>
    <n v="14548"/>
    <n v="4.9282654051223049E-3"/>
  </r>
  <r>
    <x v="1"/>
    <n v="651"/>
    <n v="353"/>
    <n v="224699"/>
    <n v="5.61"/>
    <n v="45708"/>
    <n v="1.3262186302564765E-3"/>
  </r>
  <r>
    <x v="2"/>
    <n v="118"/>
    <n v="262"/>
    <n v="487896"/>
    <n v="2.56"/>
    <n v="12350"/>
    <n v="-2.9514486693885583E-4"/>
  </r>
  <r>
    <x v="3"/>
    <n v="1331"/>
    <n v="430"/>
    <n v="14437"/>
    <n v="3.29"/>
    <n v="40868"/>
    <n v="6.2409087760615087E-2"/>
  </r>
  <r>
    <x v="0"/>
    <n v="1748"/>
    <n v="176"/>
    <n v="383681"/>
    <n v="9.24"/>
    <n v="43122"/>
    <n v="4.0971536250166149E-3"/>
  </r>
  <r>
    <x v="1"/>
    <n v="663"/>
    <n v="236"/>
    <n v="479490"/>
    <n v="4.51"/>
    <n v="23853"/>
    <n v="8.9052952094934197E-4"/>
  </r>
  <r>
    <x v="2"/>
    <n v="1040"/>
    <n v="149"/>
    <n v="124404"/>
    <n v="5.23"/>
    <n v="45380"/>
    <n v="7.1621491270377159E-3"/>
  </r>
  <r>
    <x v="3"/>
    <n v="1166"/>
    <n v="442"/>
    <n v="336949"/>
    <n v="4.68"/>
    <n v="7705"/>
    <n v="2.1486931256659019E-3"/>
  </r>
  <r>
    <x v="0"/>
    <n v="115"/>
    <n v="281"/>
    <n v="357265"/>
    <n v="9.23"/>
    <n v="25525"/>
    <n v="-4.6464109274628077E-4"/>
  </r>
  <r>
    <x v="1"/>
    <n v="1249"/>
    <n v="351"/>
    <n v="321307"/>
    <n v="6.37"/>
    <n v="20560"/>
    <n v="2.7948348464241365E-3"/>
  </r>
  <r>
    <x v="2"/>
    <n v="1501"/>
    <n v="75"/>
    <n v="262569"/>
    <n v="2.0099999999999998"/>
    <n v="19119"/>
    <n v="5.4309533874905263E-3"/>
  </r>
  <r>
    <x v="3"/>
    <n v="1411"/>
    <n v="186"/>
    <n v="461669"/>
    <n v="3.72"/>
    <n v="43999"/>
    <n v="2.6534161921203288E-3"/>
  </r>
  <r>
    <x v="0"/>
    <n v="1556"/>
    <n v="476"/>
    <n v="351556"/>
    <n v="3.89"/>
    <n v="10825"/>
    <n v="3.0720567989168156E-3"/>
  </r>
  <r>
    <x v="1"/>
    <n v="1159"/>
    <n v="411"/>
    <n v="135987"/>
    <n v="8.6999999999999993"/>
    <n v="40323"/>
    <n v="5.5005257855530306E-3"/>
  </r>
  <r>
    <x v="2"/>
    <n v="927"/>
    <n v="358"/>
    <n v="177554"/>
    <n v="6.95"/>
    <n v="48270"/>
    <n v="3.2046588643454949E-3"/>
  </r>
  <r>
    <x v="3"/>
    <n v="152"/>
    <n v="355"/>
    <n v="270766"/>
    <n v="9.48"/>
    <n v="18001"/>
    <n v="-7.4972485467156139E-4"/>
  </r>
  <r>
    <x v="0"/>
    <n v="1957"/>
    <n v="234"/>
    <n v="222126"/>
    <n v="4.6100000000000003"/>
    <n v="3314"/>
    <n v="7.7568587198256845E-3"/>
  </r>
  <r>
    <x v="1"/>
    <n v="1294"/>
    <n v="382"/>
    <n v="309914"/>
    <n v="8.0299999999999994"/>
    <n v="23489"/>
    <n v="2.9427518601934728E-3"/>
  </r>
  <r>
    <x v="2"/>
    <n v="1587"/>
    <n v="385"/>
    <n v="126582"/>
    <n v="6.99"/>
    <n v="42832"/>
    <n v="9.4958208908059605E-3"/>
  </r>
  <r>
    <x v="3"/>
    <n v="1707"/>
    <n v="263"/>
    <n v="485280"/>
    <n v="9.0299999999999994"/>
    <n v="24494"/>
    <n v="2.9756017144741179E-3"/>
  </r>
  <r>
    <x v="0"/>
    <n v="1138"/>
    <n v="173"/>
    <n v="453243"/>
    <n v="2.86"/>
    <n v="44097"/>
    <n v="2.1291007252180398E-3"/>
  </r>
  <r>
    <x v="1"/>
    <n v="1895"/>
    <n v="305"/>
    <n v="104967"/>
    <n v="3.85"/>
    <n v="31853"/>
    <n v="1.5147617822744291E-2"/>
  </r>
  <r>
    <x v="2"/>
    <n v="362"/>
    <n v="399"/>
    <n v="145608"/>
    <n v="7.3"/>
    <n v="37636"/>
    <n v="-2.5410691720235154E-4"/>
  </r>
  <r>
    <x v="3"/>
    <n v="1662"/>
    <n v="487"/>
    <n v="105980"/>
    <n v="9.08"/>
    <n v="22996"/>
    <n v="1.1086997546706926E-2"/>
  </r>
  <r>
    <x v="0"/>
    <n v="1440"/>
    <n v="65"/>
    <n v="126524"/>
    <n v="4.34"/>
    <n v="49772"/>
    <n v="1.0867503398564699E-2"/>
  </r>
  <r>
    <x v="1"/>
    <n v="1884"/>
    <n v="177"/>
    <n v="230448"/>
    <n v="7.8"/>
    <n v="22713"/>
    <n v="7.4073109768798169E-3"/>
  </r>
  <r>
    <x v="2"/>
    <n v="861"/>
    <n v="153"/>
    <n v="317007"/>
    <n v="3.85"/>
    <n v="8718"/>
    <n v="2.2333891680625349E-3"/>
  </r>
  <r>
    <x v="3"/>
    <n v="1063"/>
    <n v="47"/>
    <n v="464239"/>
    <n v="6.58"/>
    <n v="39031"/>
    <n v="2.1885278918832756E-3"/>
  </r>
  <r>
    <x v="0"/>
    <n v="1371"/>
    <n v="56"/>
    <n v="257579"/>
    <n v="8.6199999999999992"/>
    <n v="33799"/>
    <n v="5.1052298518124532E-3"/>
  </r>
  <r>
    <x v="1"/>
    <n v="345"/>
    <n v="464"/>
    <n v="366881"/>
    <n v="4.55"/>
    <n v="20553"/>
    <n v="-3.2435585380545735E-4"/>
  </r>
  <r>
    <x v="2"/>
    <n v="946"/>
    <n v="47"/>
    <n v="466575"/>
    <n v="8.33"/>
    <n v="10002"/>
    <n v="1.9268070513850934E-3"/>
  </r>
  <r>
    <x v="3"/>
    <n v="510"/>
    <n v="195"/>
    <n v="224534"/>
    <n v="9.4"/>
    <n v="30987"/>
    <n v="1.4029055733207443E-3"/>
  </r>
  <r>
    <x v="0"/>
    <n v="393"/>
    <n v="181"/>
    <n v="462142"/>
    <n v="7.23"/>
    <n v="6296"/>
    <n v="4.5873346287504706E-4"/>
  </r>
  <r>
    <x v="1"/>
    <n v="1098"/>
    <n v="190"/>
    <n v="340842"/>
    <n v="9.39"/>
    <n v="21539"/>
    <n v="2.6639909400836752E-3"/>
  </r>
  <r>
    <x v="2"/>
    <n v="1399"/>
    <n v="49"/>
    <n v="12471"/>
    <n v="5.12"/>
    <n v="14722"/>
    <n v="0.10825114265095021"/>
  </r>
  <r>
    <x v="3"/>
    <n v="1658"/>
    <n v="416"/>
    <n v="98397"/>
    <n v="6.11"/>
    <n v="11383"/>
    <n v="1.2622336046830695E-2"/>
  </r>
  <r>
    <x v="0"/>
    <n v="1102"/>
    <n v="422"/>
    <n v="410330"/>
    <n v="7.74"/>
    <n v="9480"/>
    <n v="1.6572027392586454E-3"/>
  </r>
  <r>
    <x v="1"/>
    <n v="1358"/>
    <n v="242"/>
    <n v="342129"/>
    <n v="4.9400000000000004"/>
    <n v="29116"/>
    <n v="3.2619275185675578E-3"/>
  </r>
  <r>
    <x v="2"/>
    <n v="1077"/>
    <n v="216"/>
    <n v="12447"/>
    <n v="1.8"/>
    <n v="14068"/>
    <n v="6.9173294769824048E-2"/>
  </r>
  <r>
    <x v="3"/>
    <n v="1596"/>
    <n v="211"/>
    <n v="17380"/>
    <n v="8.64"/>
    <n v="35801"/>
    <n v="7.9689298043728429E-2"/>
  </r>
  <r>
    <x v="0"/>
    <n v="490"/>
    <n v="29"/>
    <n v="364810"/>
    <n v="1.53"/>
    <n v="49077"/>
    <n v="1.2636715002329981E-3"/>
  </r>
  <r>
    <x v="1"/>
    <n v="609"/>
    <n v="135"/>
    <n v="373606"/>
    <n v="8.52"/>
    <n v="21453"/>
    <n v="1.268716241173857E-3"/>
  </r>
  <r>
    <x v="2"/>
    <n v="364"/>
    <n v="72"/>
    <n v="211090"/>
    <n v="5.53"/>
    <n v="21061"/>
    <n v="1.3832962243592781E-3"/>
  </r>
  <r>
    <x v="3"/>
    <n v="442"/>
    <n v="53"/>
    <n v="441931"/>
    <n v="1.87"/>
    <n v="20059"/>
    <n v="8.8022790888170322E-4"/>
  </r>
  <r>
    <x v="0"/>
    <n v="1033"/>
    <n v="392"/>
    <n v="282780"/>
    <n v="6.27"/>
    <n v="23140"/>
    <n v="2.2667798288422093E-3"/>
  </r>
  <r>
    <x v="1"/>
    <n v="988"/>
    <n v="474"/>
    <n v="370070"/>
    <n v="9.4600000000000009"/>
    <n v="23461"/>
    <n v="1.3889264193260734E-3"/>
  </r>
  <r>
    <x v="2"/>
    <n v="1946"/>
    <n v="270"/>
    <n v="198350"/>
    <n v="7.5"/>
    <n v="11805"/>
    <n v="8.4497101083942528E-3"/>
  </r>
  <r>
    <x v="3"/>
    <n v="1957"/>
    <n v="490"/>
    <n v="435726"/>
    <n v="4.7300000000000004"/>
    <n v="15969"/>
    <n v="3.3667947287974553E-3"/>
  </r>
  <r>
    <x v="0"/>
    <n v="559"/>
    <n v="392"/>
    <n v="78789"/>
    <n v="3.19"/>
    <n v="2436"/>
    <n v="2.1195852212872357E-3"/>
  </r>
  <r>
    <x v="1"/>
    <n v="1307"/>
    <n v="278"/>
    <n v="98596"/>
    <n v="2.4900000000000002"/>
    <n v="47603"/>
    <n v="1.0436528865268368E-2"/>
  </r>
  <r>
    <x v="2"/>
    <n v="1432"/>
    <n v="425"/>
    <n v="29589"/>
    <n v="4.5"/>
    <n v="42964"/>
    <n v="3.4032917638311531E-2"/>
  </r>
  <r>
    <x v="3"/>
    <n v="623"/>
    <n v="414"/>
    <n v="290354"/>
    <n v="6.49"/>
    <n v="39923"/>
    <n v="7.1981098934404211E-4"/>
  </r>
  <r>
    <x v="0"/>
    <n v="198"/>
    <n v="358"/>
    <n v="66682"/>
    <n v="6.73"/>
    <n v="2293"/>
    <n v="-2.3994481269308059E-3"/>
  </r>
  <r>
    <x v="1"/>
    <n v="198"/>
    <n v="373"/>
    <n v="70707"/>
    <n v="4.83"/>
    <n v="25920"/>
    <n v="-2.4750024750024749E-3"/>
  </r>
  <r>
    <x v="2"/>
    <n v="353"/>
    <n v="300"/>
    <n v="142507"/>
    <n v="5.3"/>
    <n v="11035"/>
    <n v="3.7191155522184875E-4"/>
  </r>
  <r>
    <x v="3"/>
    <n v="520"/>
    <n v="375"/>
    <n v="369525"/>
    <n v="6.54"/>
    <n v="20733"/>
    <n v="3.9239564305527366E-4"/>
  </r>
  <r>
    <x v="0"/>
    <n v="961"/>
    <n v="358"/>
    <n v="62942"/>
    <n v="6.8"/>
    <n v="18693"/>
    <n v="9.5802484827301332E-3"/>
  </r>
  <r>
    <x v="1"/>
    <n v="1375"/>
    <n v="330"/>
    <n v="377382"/>
    <n v="2.6"/>
    <n v="7875"/>
    <n v="2.7690774864725927E-3"/>
  </r>
  <r>
    <x v="2"/>
    <n v="1147"/>
    <n v="388"/>
    <n v="333851"/>
    <n v="2.44"/>
    <n v="8471"/>
    <n v="2.2734693021737242E-3"/>
  </r>
  <r>
    <x v="3"/>
    <n v="1707"/>
    <n v="74"/>
    <n v="270958"/>
    <n v="3.09"/>
    <n v="14090"/>
    <n v="6.0267642955734836E-3"/>
  </r>
  <r>
    <x v="0"/>
    <n v="1693"/>
    <n v="154"/>
    <n v="445944"/>
    <n v="5.69"/>
    <n v="14216"/>
    <n v="3.4511059684624078E-3"/>
  </r>
  <r>
    <x v="1"/>
    <n v="833"/>
    <n v="380"/>
    <n v="224830"/>
    <n v="3.86"/>
    <n v="3582"/>
    <n v="2.014855668727483E-3"/>
  </r>
  <r>
    <x v="2"/>
    <n v="1222"/>
    <n v="274"/>
    <n v="487289"/>
    <n v="3.16"/>
    <n v="32500"/>
    <n v="1.9454574184929272E-3"/>
  </r>
  <r>
    <x v="3"/>
    <n v="777"/>
    <n v="140"/>
    <n v="11435"/>
    <n v="1.6"/>
    <n v="6832"/>
    <n v="5.5706165282028861E-2"/>
  </r>
  <r>
    <x v="0"/>
    <n v="1957"/>
    <n v="76"/>
    <n v="447902"/>
    <n v="6.09"/>
    <n v="33381"/>
    <n v="4.1995793722733989E-3"/>
  </r>
  <r>
    <x v="1"/>
    <n v="405"/>
    <n v="66"/>
    <n v="418696"/>
    <n v="5.59"/>
    <n v="48419"/>
    <n v="8.0965664826031301E-4"/>
  </r>
  <r>
    <x v="2"/>
    <n v="1581"/>
    <n v="71"/>
    <n v="484364"/>
    <n v="3.55"/>
    <n v="16149"/>
    <n v="3.1174901520344203E-3"/>
  </r>
  <r>
    <x v="3"/>
    <n v="1035"/>
    <n v="171"/>
    <n v="148477"/>
    <n v="5.21"/>
    <n v="7541"/>
    <n v="5.8190830903102836E-3"/>
  </r>
  <r>
    <x v="0"/>
    <n v="1765"/>
    <n v="109"/>
    <n v="468301"/>
    <n v="1.82"/>
    <n v="20042"/>
    <n v="3.5361871958419907E-3"/>
  </r>
  <r>
    <x v="1"/>
    <n v="837"/>
    <n v="430"/>
    <n v="364820"/>
    <n v="4"/>
    <n v="49400"/>
    <n v="1.1156186612576065E-3"/>
  </r>
  <r>
    <x v="2"/>
    <n v="337"/>
    <n v="68"/>
    <n v="456298"/>
    <n v="7.57"/>
    <n v="4007"/>
    <n v="5.8952701962314107E-4"/>
  </r>
  <r>
    <x v="3"/>
    <n v="119"/>
    <n v="456"/>
    <n v="82558"/>
    <n v="6.81"/>
    <n v="12174"/>
    <n v="-4.0819787301048958E-3"/>
  </r>
</pivotCacheRecords>
</file>

<file path=xl/pivotCache/pivotCacheRecords5.xml><?xml version="1.0" encoding="utf-8"?>
<pivotCacheRecords xmlns="http://schemas.openxmlformats.org/spreadsheetml/2006/main" xmlns:r="http://schemas.openxmlformats.org/officeDocument/2006/relationships" count="339">
  <r>
    <x v="0"/>
    <n v="15"/>
  </r>
  <r>
    <x v="1"/>
    <n v="117"/>
  </r>
  <r>
    <x v="1"/>
    <n v="204"/>
  </r>
  <r>
    <x v="2"/>
    <n v="128"/>
  </r>
  <r>
    <x v="2"/>
    <n v="224"/>
  </r>
  <r>
    <x v="1"/>
    <n v="256"/>
  </r>
  <r>
    <x v="1"/>
    <n v="235"/>
  </r>
  <r>
    <x v="2"/>
    <n v="39"/>
  </r>
  <r>
    <x v="1"/>
    <n v="131"/>
  </r>
  <r>
    <x v="1"/>
    <n v="167"/>
  </r>
  <r>
    <x v="0"/>
    <n v="65"/>
  </r>
  <r>
    <x v="0"/>
    <n v="213"/>
  </r>
  <r>
    <x v="2"/>
    <n v="114"/>
  </r>
  <r>
    <x v="0"/>
    <n v="265"/>
  </r>
  <r>
    <x v="0"/>
    <n v="20"/>
  </r>
  <r>
    <x v="0"/>
    <n v="87"/>
  </r>
  <r>
    <x v="2"/>
    <n v="159"/>
  </r>
  <r>
    <x v="0"/>
    <n v="19"/>
  </r>
  <r>
    <x v="1"/>
    <n v="103"/>
  </r>
  <r>
    <x v="1"/>
    <n v="25"/>
  </r>
  <r>
    <x v="0"/>
    <n v="83"/>
  </r>
  <r>
    <x v="1"/>
    <n v="133"/>
  </r>
  <r>
    <x v="1"/>
    <n v="225"/>
  </r>
  <r>
    <x v="0"/>
    <n v="161"/>
  </r>
  <r>
    <x v="2"/>
    <n v="238"/>
  </r>
  <r>
    <x v="0"/>
    <n v="211"/>
  </r>
  <r>
    <x v="0"/>
    <n v="51"/>
  </r>
  <r>
    <x v="0"/>
    <n v="79"/>
  </r>
  <r>
    <x v="0"/>
    <n v="221"/>
  </r>
  <r>
    <x v="2"/>
    <n v="93"/>
  </r>
  <r>
    <x v="1"/>
    <n v="282"/>
  </r>
  <r>
    <x v="2"/>
    <n v="275"/>
  </r>
  <r>
    <x v="1"/>
    <n v="113"/>
  </r>
  <r>
    <x v="1"/>
    <n v="215"/>
  </r>
  <r>
    <x v="0"/>
    <n v="271"/>
  </r>
  <r>
    <x v="2"/>
    <n v="31"/>
  </r>
  <r>
    <x v="2"/>
    <n v="36"/>
  </r>
  <r>
    <x v="1"/>
    <n v="87"/>
  </r>
  <r>
    <x v="1"/>
    <n v="92"/>
  </r>
  <r>
    <x v="2"/>
    <n v="299"/>
  </r>
  <r>
    <x v="0"/>
    <n v="205"/>
  </r>
  <r>
    <x v="2"/>
    <n v="241"/>
  </r>
  <r>
    <x v="1"/>
    <n v="137"/>
  </r>
  <r>
    <x v="1"/>
    <n v="216"/>
  </r>
  <r>
    <x v="0"/>
    <n v="176"/>
  </r>
  <r>
    <x v="1"/>
    <n v="97"/>
  </r>
  <r>
    <x v="0"/>
    <n v="127"/>
  </r>
  <r>
    <x v="1"/>
    <n v="119"/>
  </r>
  <r>
    <x v="1"/>
    <n v="177"/>
  </r>
  <r>
    <x v="1"/>
    <n v="112"/>
  </r>
  <r>
    <x v="0"/>
    <n v="225"/>
  </r>
  <r>
    <x v="1"/>
    <n v="34"/>
  </r>
  <r>
    <x v="2"/>
    <n v="11"/>
  </r>
  <r>
    <x v="0"/>
    <n v="52"/>
  </r>
  <r>
    <x v="2"/>
    <n v="123"/>
  </r>
  <r>
    <x v="0"/>
    <n v="60"/>
  </r>
  <r>
    <x v="1"/>
    <n v="169"/>
  </r>
  <r>
    <x v="1"/>
    <n v="262"/>
  </r>
  <r>
    <x v="2"/>
    <n v="174"/>
  </r>
  <r>
    <x v="2"/>
    <n v="84"/>
  </r>
  <r>
    <x v="1"/>
    <n v="65"/>
  </r>
  <r>
    <x v="1"/>
    <n v="148"/>
  </r>
  <r>
    <x v="0"/>
    <n v="125"/>
  </r>
  <r>
    <x v="0"/>
    <n v="75"/>
  </r>
  <r>
    <x v="2"/>
    <n v="289"/>
  </r>
  <r>
    <x v="2"/>
    <n v="184"/>
  </r>
  <r>
    <x v="2"/>
    <n v="100"/>
  </r>
  <r>
    <x v="2"/>
    <n v="73"/>
  </r>
  <r>
    <x v="0"/>
    <n v="149"/>
  </r>
  <r>
    <x v="1"/>
    <n v="43"/>
  </r>
  <r>
    <x v="1"/>
    <n v="227"/>
  </r>
  <r>
    <x v="2"/>
    <n v="88"/>
  </r>
  <r>
    <x v="0"/>
    <n v="88"/>
  </r>
  <r>
    <x v="1"/>
    <n v="123"/>
  </r>
  <r>
    <x v="1"/>
    <n v="255"/>
  </r>
  <r>
    <x v="1"/>
    <n v="99"/>
  </r>
  <r>
    <x v="1"/>
    <n v="63"/>
  </r>
  <r>
    <x v="0"/>
    <n v="21"/>
  </r>
  <r>
    <x v="2"/>
    <n v="266"/>
  </r>
  <r>
    <x v="0"/>
    <n v="28"/>
  </r>
  <r>
    <x v="1"/>
    <n v="283"/>
  </r>
  <r>
    <x v="0"/>
    <n v="200"/>
  </r>
  <r>
    <x v="2"/>
    <n v="112"/>
  </r>
  <r>
    <x v="0"/>
    <n v="255"/>
  </r>
  <r>
    <x v="0"/>
    <n v="230"/>
  </r>
  <r>
    <x v="2"/>
    <n v="242"/>
  </r>
  <r>
    <x v="0"/>
    <n v="197"/>
  </r>
  <r>
    <x v="1"/>
    <n v="25"/>
  </r>
  <r>
    <x v="2"/>
    <n v="180"/>
  </r>
  <r>
    <x v="1"/>
    <n v="297"/>
  </r>
  <r>
    <x v="2"/>
    <n v="137"/>
  </r>
  <r>
    <x v="0"/>
    <n v="236"/>
  </r>
  <r>
    <x v="2"/>
    <n v="150"/>
  </r>
  <r>
    <x v="0"/>
    <n v="46"/>
  </r>
  <r>
    <x v="0"/>
    <n v="163"/>
  </r>
  <r>
    <x v="0"/>
    <n v="123"/>
  </r>
  <r>
    <x v="1"/>
    <n v="36"/>
  </r>
  <r>
    <x v="0"/>
    <n v="17"/>
  </r>
  <r>
    <x v="0"/>
    <n v="173"/>
  </r>
  <r>
    <x v="2"/>
    <n v="52"/>
  </r>
  <r>
    <x v="0"/>
    <n v="12"/>
  </r>
  <r>
    <x v="2"/>
    <n v="223"/>
  </r>
  <r>
    <x v="2"/>
    <n v="212"/>
  </r>
  <r>
    <x v="1"/>
    <n v="199"/>
  </r>
  <r>
    <x v="0"/>
    <n v="32"/>
  </r>
  <r>
    <x v="1"/>
    <n v="298"/>
  </r>
  <r>
    <x v="1"/>
    <n v="182"/>
  </r>
  <r>
    <x v="1"/>
    <n v="209"/>
  </r>
  <r>
    <x v="0"/>
    <n v="167"/>
  </r>
  <r>
    <x v="2"/>
    <n v="270"/>
  </r>
  <r>
    <x v="1"/>
    <n v="40"/>
  </r>
  <r>
    <x v="0"/>
    <n v="297"/>
  </r>
  <r>
    <x v="2"/>
    <n v="10"/>
  </r>
  <r>
    <x v="0"/>
    <n v="44"/>
  </r>
  <r>
    <x v="1"/>
    <n v="242"/>
  </r>
  <r>
    <x v="1"/>
    <n v="131"/>
  </r>
  <r>
    <x v="2"/>
    <n v="219"/>
  </r>
  <r>
    <x v="0"/>
    <n v="57"/>
  </r>
  <r>
    <x v="0"/>
    <n v="117"/>
  </r>
  <r>
    <x v="2"/>
    <n v="91"/>
  </r>
  <r>
    <x v="0"/>
    <n v="185"/>
  </r>
  <r>
    <x v="2"/>
    <n v="264"/>
  </r>
  <r>
    <x v="2"/>
    <n v="157"/>
  </r>
  <r>
    <x v="2"/>
    <n v="19"/>
  </r>
  <r>
    <x v="1"/>
    <n v="233"/>
  </r>
  <r>
    <x v="0"/>
    <n v="142"/>
  </r>
  <r>
    <x v="0"/>
    <n v="158"/>
  </r>
  <r>
    <x v="0"/>
    <n v="102"/>
  </r>
  <r>
    <x v="1"/>
    <n v="170"/>
  </r>
  <r>
    <x v="2"/>
    <n v="22"/>
  </r>
  <r>
    <x v="0"/>
    <n v="57"/>
  </r>
  <r>
    <x v="0"/>
    <n v="186"/>
  </r>
  <r>
    <x v="1"/>
    <n v="25"/>
  </r>
  <r>
    <x v="1"/>
    <n v="103"/>
  </r>
  <r>
    <x v="0"/>
    <n v="272"/>
  </r>
  <r>
    <x v="2"/>
    <n v="130"/>
  </r>
  <r>
    <x v="0"/>
    <n v="277"/>
  </r>
  <r>
    <x v="0"/>
    <n v="234"/>
  </r>
  <r>
    <x v="2"/>
    <n v="147"/>
  </r>
  <r>
    <x v="2"/>
    <n v="10"/>
  </r>
  <r>
    <x v="0"/>
    <n v="240"/>
  </r>
  <r>
    <x v="0"/>
    <n v="114"/>
  </r>
  <r>
    <x v="1"/>
    <n v="117"/>
  </r>
  <r>
    <x v="2"/>
    <n v="66"/>
  </r>
  <r>
    <x v="1"/>
    <n v="142"/>
  </r>
  <r>
    <x v="2"/>
    <n v="200"/>
  </r>
  <r>
    <x v="1"/>
    <n v="143"/>
  </r>
  <r>
    <x v="2"/>
    <n v="176"/>
  </r>
  <r>
    <x v="2"/>
    <n v="76"/>
  </r>
  <r>
    <x v="1"/>
    <n v="290"/>
  </r>
  <r>
    <x v="2"/>
    <n v="122"/>
  </r>
  <r>
    <x v="2"/>
    <n v="47"/>
  </r>
  <r>
    <x v="1"/>
    <n v="212"/>
  </r>
  <r>
    <x v="0"/>
    <n v="64"/>
  </r>
  <r>
    <x v="0"/>
    <n v="143"/>
  </r>
  <r>
    <x v="0"/>
    <n v="240"/>
  </r>
  <r>
    <x v="0"/>
    <n v="187"/>
  </r>
  <r>
    <x v="1"/>
    <n v="25"/>
  </r>
  <r>
    <x v="0"/>
    <n v="17"/>
  </r>
  <r>
    <x v="1"/>
    <n v="20"/>
  </r>
  <r>
    <x v="1"/>
    <n v="245"/>
  </r>
  <r>
    <x v="0"/>
    <n v="120"/>
  </r>
  <r>
    <x v="1"/>
    <n v="132"/>
  </r>
  <r>
    <x v="1"/>
    <n v="169"/>
  </r>
  <r>
    <x v="1"/>
    <n v="230"/>
  </r>
  <r>
    <x v="0"/>
    <n v="104"/>
  </r>
  <r>
    <x v="0"/>
    <n v="150"/>
  </r>
  <r>
    <x v="2"/>
    <n v="182"/>
  </r>
  <r>
    <x v="2"/>
    <n v="83"/>
  </r>
  <r>
    <x v="1"/>
    <n v="53"/>
  </r>
  <r>
    <x v="0"/>
    <n v="38"/>
  </r>
  <r>
    <x v="2"/>
    <n v="246"/>
  </r>
  <r>
    <x v="0"/>
    <n v="229"/>
  </r>
  <r>
    <x v="2"/>
    <n v="235"/>
  </r>
  <r>
    <x v="0"/>
    <n v="154"/>
  </r>
  <r>
    <x v="1"/>
    <n v="266"/>
  </r>
  <r>
    <x v="1"/>
    <n v="52"/>
  </r>
  <r>
    <x v="1"/>
    <n v="238"/>
  </r>
  <r>
    <x v="1"/>
    <n v="292"/>
  </r>
  <r>
    <x v="1"/>
    <n v="11"/>
  </r>
  <r>
    <x v="2"/>
    <n v="239"/>
  </r>
  <r>
    <x v="1"/>
    <n v="173"/>
  </r>
  <r>
    <x v="0"/>
    <n v="208"/>
  </r>
  <r>
    <x v="2"/>
    <n v="251"/>
  </r>
  <r>
    <x v="2"/>
    <n v="71"/>
  </r>
  <r>
    <x v="2"/>
    <n v="264"/>
  </r>
  <r>
    <x v="2"/>
    <n v="300"/>
  </r>
  <r>
    <x v="0"/>
    <n v="137"/>
  </r>
  <r>
    <x v="1"/>
    <n v="192"/>
  </r>
  <r>
    <x v="0"/>
    <n v="145"/>
  </r>
  <r>
    <x v="0"/>
    <n v="51"/>
  </r>
  <r>
    <x v="2"/>
    <n v="272"/>
  </r>
  <r>
    <x v="2"/>
    <n v="223"/>
  </r>
  <r>
    <x v="2"/>
    <n v="195"/>
  </r>
  <r>
    <x v="0"/>
    <n v="282"/>
  </r>
  <r>
    <x v="2"/>
    <n v="85"/>
  </r>
  <r>
    <x v="2"/>
    <n v="19"/>
  </r>
  <r>
    <x v="1"/>
    <n v="158"/>
  </r>
  <r>
    <x v="1"/>
    <n v="277"/>
  </r>
  <r>
    <x v="1"/>
    <n v="233"/>
  </r>
  <r>
    <x v="2"/>
    <n v="49"/>
  </r>
  <r>
    <x v="2"/>
    <n v="288"/>
  </r>
  <r>
    <x v="0"/>
    <n v="286"/>
  </r>
  <r>
    <x v="0"/>
    <n v="198"/>
  </r>
  <r>
    <x v="1"/>
    <n v="171"/>
  </r>
  <r>
    <x v="2"/>
    <n v="87"/>
  </r>
  <r>
    <x v="1"/>
    <n v="129"/>
  </r>
  <r>
    <x v="1"/>
    <n v="135"/>
  </r>
  <r>
    <x v="0"/>
    <n v="49"/>
  </r>
  <r>
    <x v="0"/>
    <n v="287"/>
  </r>
  <r>
    <x v="0"/>
    <n v="21"/>
  </r>
  <r>
    <x v="1"/>
    <n v="219"/>
  </r>
  <r>
    <x v="2"/>
    <n v="248"/>
  </r>
  <r>
    <x v="0"/>
    <n v="282"/>
  </r>
  <r>
    <x v="2"/>
    <n v="89"/>
  </r>
  <r>
    <x v="2"/>
    <n v="119"/>
  </r>
  <r>
    <x v="1"/>
    <n v="56"/>
  </r>
  <r>
    <x v="1"/>
    <n v="275"/>
  </r>
  <r>
    <x v="1"/>
    <n v="270"/>
  </r>
  <r>
    <x v="2"/>
    <n v="12"/>
  </r>
  <r>
    <x v="1"/>
    <n v="23"/>
  </r>
  <r>
    <x v="0"/>
    <n v="39"/>
  </r>
  <r>
    <x v="1"/>
    <n v="252"/>
  </r>
  <r>
    <x v="1"/>
    <n v="164"/>
  </r>
  <r>
    <x v="2"/>
    <n v="118"/>
  </r>
  <r>
    <x v="1"/>
    <n v="121"/>
  </r>
  <r>
    <x v="0"/>
    <n v="217"/>
  </r>
  <r>
    <x v="2"/>
    <n v="195"/>
  </r>
  <r>
    <x v="1"/>
    <n v="118"/>
  </r>
  <r>
    <x v="2"/>
    <n v="84"/>
  </r>
  <r>
    <x v="0"/>
    <n v="251"/>
  </r>
  <r>
    <x v="2"/>
    <n v="201"/>
  </r>
  <r>
    <x v="0"/>
    <n v="249"/>
  </r>
  <r>
    <x v="1"/>
    <n v="42"/>
  </r>
  <r>
    <x v="1"/>
    <n v="241"/>
  </r>
  <r>
    <x v="0"/>
    <n v="194"/>
  </r>
  <r>
    <x v="0"/>
    <n v="76"/>
  </r>
  <r>
    <x v="0"/>
    <n v="43"/>
  </r>
  <r>
    <x v="0"/>
    <n v="102"/>
  </r>
  <r>
    <x v="2"/>
    <n v="145"/>
  </r>
  <r>
    <x v="1"/>
    <n v="122"/>
  </r>
  <r>
    <x v="2"/>
    <n v="210"/>
  </r>
  <r>
    <x v="0"/>
    <n v="32"/>
  </r>
  <r>
    <x v="0"/>
    <n v="63"/>
  </r>
  <r>
    <x v="2"/>
    <n v="177"/>
  </r>
  <r>
    <x v="0"/>
    <n v="160"/>
  </r>
  <r>
    <x v="0"/>
    <n v="208"/>
  </r>
  <r>
    <x v="2"/>
    <n v="212"/>
  </r>
  <r>
    <x v="2"/>
    <n v="254"/>
  </r>
  <r>
    <x v="0"/>
    <n v="251"/>
  </r>
  <r>
    <x v="0"/>
    <n v="189"/>
  </r>
  <r>
    <x v="0"/>
    <n v="64"/>
  </r>
  <r>
    <x v="2"/>
    <n v="205"/>
  </r>
  <r>
    <x v="0"/>
    <n v="224"/>
  </r>
  <r>
    <x v="0"/>
    <n v="226"/>
  </r>
  <r>
    <x v="2"/>
    <n v="248"/>
  </r>
  <r>
    <x v="2"/>
    <n v="25"/>
  </r>
  <r>
    <x v="2"/>
    <n v="172"/>
  </r>
  <r>
    <x v="1"/>
    <n v="93"/>
  </r>
  <r>
    <x v="1"/>
    <n v="10"/>
  </r>
  <r>
    <x v="2"/>
    <n v="170"/>
  </r>
  <r>
    <x v="1"/>
    <n v="237"/>
  </r>
  <r>
    <x v="0"/>
    <n v="20"/>
  </r>
  <r>
    <x v="1"/>
    <n v="293"/>
  </r>
  <r>
    <x v="2"/>
    <n v="41"/>
  </r>
  <r>
    <x v="1"/>
    <n v="10"/>
  </r>
  <r>
    <x v="0"/>
    <n v="62"/>
  </r>
  <r>
    <x v="2"/>
    <n v="269"/>
  </r>
  <r>
    <x v="1"/>
    <n v="45"/>
  </r>
  <r>
    <x v="1"/>
    <n v="241"/>
  </r>
  <r>
    <x v="2"/>
    <n v="195"/>
  </r>
  <r>
    <x v="1"/>
    <n v="217"/>
  </r>
  <r>
    <x v="2"/>
    <n v="296"/>
  </r>
  <r>
    <x v="1"/>
    <n v="44"/>
  </r>
  <r>
    <x v="2"/>
    <n v="58"/>
  </r>
  <r>
    <x v="1"/>
    <n v="137"/>
  </r>
  <r>
    <x v="0"/>
    <n v="238"/>
  </r>
  <r>
    <x v="2"/>
    <n v="282"/>
  </r>
  <r>
    <x v="1"/>
    <n v="279"/>
  </r>
  <r>
    <x v="2"/>
    <n v="104"/>
  </r>
  <r>
    <x v="2"/>
    <n v="135"/>
  </r>
  <r>
    <x v="0"/>
    <n v="30"/>
  </r>
  <r>
    <x v="0"/>
    <n v="157"/>
  </r>
  <r>
    <x v="1"/>
    <n v="231"/>
  </r>
  <r>
    <x v="2"/>
    <n v="174"/>
  </r>
  <r>
    <x v="0"/>
    <n v="228"/>
  </r>
  <r>
    <x v="2"/>
    <n v="82"/>
  </r>
  <r>
    <x v="0"/>
    <n v="262"/>
  </r>
  <r>
    <x v="0"/>
    <n v="129"/>
  </r>
  <r>
    <x v="2"/>
    <n v="191"/>
  </r>
  <r>
    <x v="2"/>
    <n v="35"/>
  </r>
  <r>
    <x v="1"/>
    <n v="238"/>
  </r>
  <r>
    <x v="2"/>
    <n v="277"/>
  </r>
  <r>
    <x v="2"/>
    <n v="89"/>
  </r>
  <r>
    <x v="0"/>
    <n v="235"/>
  </r>
  <r>
    <x v="1"/>
    <n v="210"/>
  </r>
  <r>
    <x v="2"/>
    <n v="24"/>
  </r>
  <r>
    <x v="1"/>
    <n v="14"/>
  </r>
  <r>
    <x v="0"/>
    <n v="70"/>
  </r>
  <r>
    <x v="1"/>
    <n v="191"/>
  </r>
  <r>
    <x v="3"/>
    <n v="15"/>
  </r>
  <r>
    <x v="4"/>
    <n v="117"/>
  </r>
  <r>
    <x v="1"/>
    <n v="224"/>
  </r>
  <r>
    <x v="3"/>
    <n v="225"/>
  </r>
  <r>
    <x v="4"/>
    <n v="11"/>
  </r>
  <r>
    <x v="1"/>
    <n v="84"/>
  </r>
  <r>
    <x v="1"/>
    <n v="200"/>
  </r>
  <r>
    <x v="4"/>
    <n v="242"/>
  </r>
  <r>
    <x v="3"/>
    <n v="36"/>
  </r>
  <r>
    <x v="3"/>
    <n v="242"/>
  </r>
  <r>
    <x v="5"/>
    <n v="10"/>
  </r>
  <r>
    <x v="3"/>
    <n v="200"/>
  </r>
  <r>
    <x v="3"/>
    <n v="169"/>
  </r>
  <r>
    <x v="1"/>
    <n v="282"/>
  </r>
  <r>
    <x v="5"/>
    <n v="171"/>
  </r>
  <r>
    <x v="5"/>
    <n v="129"/>
  </r>
  <r>
    <x v="3"/>
    <n v="49"/>
  </r>
  <r>
    <x v="5"/>
    <n v="39"/>
  </r>
  <r>
    <x v="3"/>
    <n v="194"/>
  </r>
  <r>
    <x v="1"/>
    <n v="145"/>
  </r>
  <r>
    <x v="2"/>
    <n v="208"/>
  </r>
  <r>
    <x v="2"/>
    <n v="25"/>
  </r>
  <r>
    <x v="2"/>
    <n v="10"/>
  </r>
  <r>
    <x v="1"/>
    <n v="104"/>
  </r>
  <r>
    <x v="3"/>
    <n v="238"/>
  </r>
  <r>
    <x v="1"/>
    <n v="235"/>
  </r>
  <r>
    <x v="5"/>
    <n v="210"/>
  </r>
  <r>
    <x v="2"/>
    <n v="191"/>
  </r>
  <r>
    <x v="3"/>
    <n v="84"/>
  </r>
  <r>
    <x v="3"/>
    <n v="200"/>
  </r>
  <r>
    <x v="3"/>
    <n v="282"/>
  </r>
  <r>
    <x v="2"/>
    <n v="194"/>
  </r>
  <r>
    <x v="3"/>
    <n v="145"/>
  </r>
  <r>
    <x v="4"/>
    <n v="208"/>
  </r>
  <r>
    <x v="4"/>
    <n v="25"/>
  </r>
  <r>
    <x v="4"/>
    <n v="10"/>
  </r>
  <r>
    <x v="3"/>
    <n v="104"/>
  </r>
  <r>
    <x v="3"/>
    <n v="235"/>
  </r>
  <r>
    <x v="4"/>
    <n v="191"/>
  </r>
</pivotCacheRecords>
</file>

<file path=xl/pivotCache/pivotCacheRecords6.xml><?xml version="1.0" encoding="utf-8"?>
<pivotCacheRecords xmlns="http://schemas.openxmlformats.org/spreadsheetml/2006/main" xmlns:r="http://schemas.openxmlformats.org/officeDocument/2006/relationships" count="339">
  <r>
    <x v="0"/>
    <n v="15"/>
    <n v="1461"/>
    <n v="344"/>
  </r>
  <r>
    <x v="1"/>
    <n v="117"/>
    <n v="4054"/>
    <n v="493"/>
  </r>
  <r>
    <x v="1"/>
    <n v="204"/>
    <n v="2795"/>
    <n v="49"/>
  </r>
  <r>
    <x v="2"/>
    <n v="128"/>
    <n v="2404"/>
    <n v="138"/>
  </r>
  <r>
    <x v="2"/>
    <n v="224"/>
    <n v="3557"/>
    <n v="424"/>
  </r>
  <r>
    <x v="1"/>
    <n v="256"/>
    <n v="2945"/>
    <n v="355"/>
  </r>
  <r>
    <x v="1"/>
    <n v="235"/>
    <n v="3860"/>
    <n v="279"/>
  </r>
  <r>
    <x v="2"/>
    <n v="39"/>
    <n v="3929"/>
    <n v="278"/>
  </r>
  <r>
    <x v="1"/>
    <n v="131"/>
    <n v="3784"/>
    <n v="404"/>
  </r>
  <r>
    <x v="1"/>
    <n v="167"/>
    <n v="4241"/>
    <n v="47"/>
  </r>
  <r>
    <x v="0"/>
    <n v="65"/>
    <n v="1792"/>
    <n v="497"/>
  </r>
  <r>
    <x v="0"/>
    <n v="213"/>
    <n v="1946"/>
    <n v="377"/>
  </r>
  <r>
    <x v="2"/>
    <n v="114"/>
    <n v="1171"/>
    <n v="231"/>
  </r>
  <r>
    <x v="0"/>
    <n v="265"/>
    <n v="4242"/>
    <n v="131"/>
  </r>
  <r>
    <x v="0"/>
    <n v="20"/>
    <n v="3888"/>
    <n v="128"/>
  </r>
  <r>
    <x v="0"/>
    <n v="87"/>
    <n v="3452"/>
    <n v="360"/>
  </r>
  <r>
    <x v="2"/>
    <n v="159"/>
    <n v="4441"/>
    <n v="70"/>
  </r>
  <r>
    <x v="0"/>
    <n v="19"/>
    <n v="3000"/>
    <n v="325"/>
  </r>
  <r>
    <x v="1"/>
    <n v="103"/>
    <n v="1071"/>
    <n v="22"/>
  </r>
  <r>
    <x v="1"/>
    <n v="25"/>
    <n v="4054"/>
    <n v="373"/>
  </r>
  <r>
    <x v="0"/>
    <n v="83"/>
    <n v="4838"/>
    <n v="128"/>
  </r>
  <r>
    <x v="1"/>
    <n v="133"/>
    <n v="1570"/>
    <n v="260"/>
  </r>
  <r>
    <x v="1"/>
    <n v="225"/>
    <n v="1606"/>
    <n v="316"/>
  </r>
  <r>
    <x v="0"/>
    <n v="161"/>
    <n v="3961"/>
    <n v="131"/>
  </r>
  <r>
    <x v="2"/>
    <n v="238"/>
    <n v="3128"/>
    <n v="197"/>
  </r>
  <r>
    <x v="0"/>
    <n v="211"/>
    <n v="3009"/>
    <n v="358"/>
  </r>
  <r>
    <x v="0"/>
    <n v="51"/>
    <n v="2076"/>
    <n v="104"/>
  </r>
  <r>
    <x v="0"/>
    <n v="79"/>
    <n v="432"/>
    <n v="123"/>
  </r>
  <r>
    <x v="0"/>
    <n v="221"/>
    <n v="2566"/>
    <n v="37"/>
  </r>
  <r>
    <x v="2"/>
    <n v="93"/>
    <n v="3095"/>
    <n v="78"/>
  </r>
  <r>
    <x v="1"/>
    <n v="282"/>
    <n v="438"/>
    <n v="275"/>
  </r>
  <r>
    <x v="2"/>
    <n v="275"/>
    <n v="2278"/>
    <n v="321"/>
  </r>
  <r>
    <x v="1"/>
    <n v="113"/>
    <n v="1407"/>
    <n v="351"/>
  </r>
  <r>
    <x v="1"/>
    <n v="215"/>
    <n v="1652"/>
    <n v="357"/>
  </r>
  <r>
    <x v="0"/>
    <n v="271"/>
    <n v="3775"/>
    <n v="239"/>
  </r>
  <r>
    <x v="2"/>
    <n v="31"/>
    <n v="4518"/>
    <n v="383"/>
  </r>
  <r>
    <x v="2"/>
    <n v="36"/>
    <n v="3024"/>
    <n v="350"/>
  </r>
  <r>
    <x v="1"/>
    <n v="87"/>
    <n v="3138"/>
    <n v="291"/>
  </r>
  <r>
    <x v="1"/>
    <n v="92"/>
    <n v="3564"/>
    <n v="177"/>
  </r>
  <r>
    <x v="2"/>
    <n v="299"/>
    <n v="4750"/>
    <n v="415"/>
  </r>
  <r>
    <x v="0"/>
    <n v="205"/>
    <n v="456"/>
    <n v="428"/>
  </r>
  <r>
    <x v="2"/>
    <n v="241"/>
    <n v="1543"/>
    <n v="333"/>
  </r>
  <r>
    <x v="1"/>
    <n v="137"/>
    <n v="2174"/>
    <n v="15"/>
  </r>
  <r>
    <x v="1"/>
    <n v="216"/>
    <n v="2358"/>
    <n v="344"/>
  </r>
  <r>
    <x v="0"/>
    <n v="176"/>
    <n v="3371"/>
    <n v="327"/>
  </r>
  <r>
    <x v="1"/>
    <n v="97"/>
    <n v="1108"/>
    <n v="212"/>
  </r>
  <r>
    <x v="0"/>
    <n v="127"/>
    <n v="2704"/>
    <n v="153"/>
  </r>
  <r>
    <x v="1"/>
    <n v="119"/>
    <n v="1950"/>
    <n v="478"/>
  </r>
  <r>
    <x v="1"/>
    <n v="177"/>
    <n v="2164"/>
    <n v="274"/>
  </r>
  <r>
    <x v="1"/>
    <n v="112"/>
    <n v="2754"/>
    <n v="90"/>
  </r>
  <r>
    <x v="0"/>
    <n v="225"/>
    <n v="2200"/>
    <n v="239"/>
  </r>
  <r>
    <x v="1"/>
    <n v="34"/>
    <n v="947"/>
    <n v="350"/>
  </r>
  <r>
    <x v="2"/>
    <n v="11"/>
    <n v="804"/>
    <n v="43"/>
  </r>
  <r>
    <x v="0"/>
    <n v="52"/>
    <n v="1686"/>
    <n v="472"/>
  </r>
  <r>
    <x v="2"/>
    <n v="123"/>
    <n v="1226"/>
    <n v="7"/>
  </r>
  <r>
    <x v="0"/>
    <n v="60"/>
    <n v="2946"/>
    <n v="367"/>
  </r>
  <r>
    <x v="1"/>
    <n v="169"/>
    <n v="2825"/>
    <n v="295"/>
  </r>
  <r>
    <x v="1"/>
    <n v="262"/>
    <n v="103"/>
    <n v="19"/>
  </r>
  <r>
    <x v="2"/>
    <n v="174"/>
    <n v="2180"/>
    <n v="387"/>
  </r>
  <r>
    <x v="2"/>
    <n v="84"/>
    <n v="904"/>
    <n v="63"/>
  </r>
  <r>
    <x v="1"/>
    <n v="65"/>
    <n v="4886"/>
    <n v="409"/>
  </r>
  <r>
    <x v="1"/>
    <n v="148"/>
    <n v="53"/>
    <n v="379"/>
  </r>
  <r>
    <x v="0"/>
    <n v="125"/>
    <n v="4507"/>
    <n v="13"/>
  </r>
  <r>
    <x v="0"/>
    <n v="75"/>
    <n v="2878"/>
    <n v="416"/>
  </r>
  <r>
    <x v="2"/>
    <n v="289"/>
    <n v="1881"/>
    <n v="99"/>
  </r>
  <r>
    <x v="2"/>
    <n v="184"/>
    <n v="432"/>
    <n v="280"/>
  </r>
  <r>
    <x v="2"/>
    <n v="100"/>
    <n v="4712"/>
    <n v="127"/>
  </r>
  <r>
    <x v="2"/>
    <n v="73"/>
    <n v="2610"/>
    <n v="288"/>
  </r>
  <r>
    <x v="0"/>
    <n v="149"/>
    <n v="1292"/>
    <n v="496"/>
  </r>
  <r>
    <x v="1"/>
    <n v="43"/>
    <n v="199"/>
    <n v="400"/>
  </r>
  <r>
    <x v="1"/>
    <n v="227"/>
    <n v="2551"/>
    <n v="205"/>
  </r>
  <r>
    <x v="2"/>
    <n v="88"/>
    <n v="296"/>
    <n v="141"/>
  </r>
  <r>
    <x v="0"/>
    <n v="88"/>
    <n v="4126"/>
    <n v="486"/>
  </r>
  <r>
    <x v="1"/>
    <n v="123"/>
    <n v="1855"/>
    <n v="174"/>
  </r>
  <r>
    <x v="1"/>
    <n v="255"/>
    <n v="1674"/>
    <n v="37"/>
  </r>
  <r>
    <x v="1"/>
    <n v="99"/>
    <n v="1121"/>
    <n v="18"/>
  </r>
  <r>
    <x v="1"/>
    <n v="63"/>
    <n v="1249"/>
    <n v="420"/>
  </r>
  <r>
    <x v="0"/>
    <n v="21"/>
    <n v="954"/>
    <n v="288"/>
  </r>
  <r>
    <x v="2"/>
    <n v="266"/>
    <n v="3068"/>
    <n v="329"/>
  </r>
  <r>
    <x v="0"/>
    <n v="28"/>
    <n v="2103"/>
    <n v="103"/>
  </r>
  <r>
    <x v="1"/>
    <n v="283"/>
    <n v="1816"/>
    <n v="41"/>
  </r>
  <r>
    <x v="0"/>
    <n v="200"/>
    <n v="725"/>
    <n v="428"/>
  </r>
  <r>
    <x v="2"/>
    <n v="112"/>
    <n v="1094"/>
    <n v="21"/>
  </r>
  <r>
    <x v="0"/>
    <n v="255"/>
    <n v="1841"/>
    <n v="342"/>
  </r>
  <r>
    <x v="0"/>
    <n v="230"/>
    <n v="4177"/>
    <n v="55"/>
  </r>
  <r>
    <x v="2"/>
    <n v="242"/>
    <n v="3428"/>
    <n v="85"/>
  </r>
  <r>
    <x v="0"/>
    <n v="197"/>
    <n v="1436"/>
    <n v="496"/>
  </r>
  <r>
    <x v="1"/>
    <n v="25"/>
    <n v="302"/>
    <n v="430"/>
  </r>
  <r>
    <x v="2"/>
    <n v="180"/>
    <n v="2214"/>
    <n v="152"/>
  </r>
  <r>
    <x v="1"/>
    <n v="297"/>
    <n v="3861"/>
    <n v="101"/>
  </r>
  <r>
    <x v="2"/>
    <n v="137"/>
    <n v="1263"/>
    <n v="357"/>
  </r>
  <r>
    <x v="0"/>
    <n v="236"/>
    <n v="3801"/>
    <n v="401"/>
  </r>
  <r>
    <x v="2"/>
    <n v="150"/>
    <n v="1431"/>
    <n v="26"/>
  </r>
  <r>
    <x v="0"/>
    <n v="46"/>
    <n v="2647"/>
    <n v="170"/>
  </r>
  <r>
    <x v="0"/>
    <n v="163"/>
    <n v="3182"/>
    <n v="160"/>
  </r>
  <r>
    <x v="0"/>
    <n v="123"/>
    <n v="1238"/>
    <n v="444"/>
  </r>
  <r>
    <x v="1"/>
    <n v="36"/>
    <n v="4739"/>
    <n v="135"/>
  </r>
  <r>
    <x v="0"/>
    <n v="17"/>
    <n v="1575"/>
    <n v="486"/>
  </r>
  <r>
    <x v="0"/>
    <n v="173"/>
    <n v="4171"/>
    <n v="86"/>
  </r>
  <r>
    <x v="2"/>
    <n v="52"/>
    <n v="1766"/>
    <n v="424"/>
  </r>
  <r>
    <x v="0"/>
    <n v="12"/>
    <n v="4450"/>
    <n v="143"/>
  </r>
  <r>
    <x v="2"/>
    <n v="223"/>
    <n v="1000"/>
    <n v="162"/>
  </r>
  <r>
    <x v="2"/>
    <n v="212"/>
    <n v="3689"/>
    <n v="306"/>
  </r>
  <r>
    <x v="1"/>
    <n v="199"/>
    <n v="3655"/>
    <n v="286"/>
  </r>
  <r>
    <x v="0"/>
    <n v="32"/>
    <n v="498"/>
    <n v="42"/>
  </r>
  <r>
    <x v="1"/>
    <n v="298"/>
    <n v="4619"/>
    <n v="499"/>
  </r>
  <r>
    <x v="1"/>
    <n v="182"/>
    <n v="4832"/>
    <n v="10"/>
  </r>
  <r>
    <x v="1"/>
    <n v="209"/>
    <n v="4050"/>
    <n v="347"/>
  </r>
  <r>
    <x v="0"/>
    <n v="167"/>
    <n v="3649"/>
    <n v="413"/>
  </r>
  <r>
    <x v="2"/>
    <n v="270"/>
    <n v="3523"/>
    <n v="482"/>
  </r>
  <r>
    <x v="1"/>
    <n v="40"/>
    <n v="2719"/>
    <n v="285"/>
  </r>
  <r>
    <x v="0"/>
    <n v="297"/>
    <n v="1957"/>
    <n v="238"/>
  </r>
  <r>
    <x v="2"/>
    <n v="10"/>
    <n v="4419"/>
    <n v="369"/>
  </r>
  <r>
    <x v="0"/>
    <n v="44"/>
    <n v="4000"/>
    <n v="488"/>
  </r>
  <r>
    <x v="1"/>
    <n v="242"/>
    <n v="2493"/>
    <n v="44"/>
  </r>
  <r>
    <x v="1"/>
    <n v="131"/>
    <n v="3704"/>
    <n v="458"/>
  </r>
  <r>
    <x v="2"/>
    <n v="219"/>
    <n v="1606"/>
    <n v="405"/>
  </r>
  <r>
    <x v="0"/>
    <n v="57"/>
    <n v="4551"/>
    <n v="207"/>
  </r>
  <r>
    <x v="0"/>
    <n v="117"/>
    <n v="1970"/>
    <n v="478"/>
  </r>
  <r>
    <x v="2"/>
    <n v="91"/>
    <n v="780"/>
    <n v="301"/>
  </r>
  <r>
    <x v="0"/>
    <n v="185"/>
    <n v="498"/>
    <n v="412"/>
  </r>
  <r>
    <x v="2"/>
    <n v="264"/>
    <n v="3432"/>
    <n v="123"/>
  </r>
  <r>
    <x v="2"/>
    <n v="157"/>
    <n v="4363"/>
    <n v="140"/>
  </r>
  <r>
    <x v="2"/>
    <n v="19"/>
    <n v="736"/>
    <n v="225"/>
  </r>
  <r>
    <x v="1"/>
    <n v="233"/>
    <n v="3811"/>
    <n v="216"/>
  </r>
  <r>
    <x v="0"/>
    <n v="142"/>
    <n v="4158"/>
    <n v="241"/>
  </r>
  <r>
    <x v="0"/>
    <n v="158"/>
    <n v="3452"/>
    <n v="442"/>
  </r>
  <r>
    <x v="0"/>
    <n v="102"/>
    <n v="3092"/>
    <n v="291"/>
  </r>
  <r>
    <x v="1"/>
    <n v="170"/>
    <n v="2147"/>
    <n v="393"/>
  </r>
  <r>
    <x v="2"/>
    <n v="22"/>
    <n v="2936"/>
    <n v="44"/>
  </r>
  <r>
    <x v="0"/>
    <n v="57"/>
    <n v="4840"/>
    <n v="211"/>
  </r>
  <r>
    <x v="0"/>
    <n v="186"/>
    <n v="1947"/>
    <n v="101"/>
  </r>
  <r>
    <x v="1"/>
    <n v="25"/>
    <n v="2072"/>
    <n v="71"/>
  </r>
  <r>
    <x v="1"/>
    <n v="103"/>
    <n v="3731"/>
    <n v="135"/>
  </r>
  <r>
    <x v="0"/>
    <n v="272"/>
    <n v="4213"/>
    <n v="434"/>
  </r>
  <r>
    <x v="2"/>
    <n v="130"/>
    <n v="3134"/>
    <n v="444"/>
  </r>
  <r>
    <x v="0"/>
    <n v="277"/>
    <n v="3008"/>
    <n v="37"/>
  </r>
  <r>
    <x v="0"/>
    <n v="234"/>
    <n v="305"/>
    <n v="243"/>
  </r>
  <r>
    <x v="2"/>
    <n v="147"/>
    <n v="2746"/>
    <n v="203"/>
  </r>
  <r>
    <x v="2"/>
    <n v="10"/>
    <n v="2291"/>
    <n v="485"/>
  </r>
  <r>
    <x v="0"/>
    <n v="240"/>
    <n v="3170"/>
    <n v="379"/>
  </r>
  <r>
    <x v="0"/>
    <n v="114"/>
    <n v="2070"/>
    <n v="386"/>
  </r>
  <r>
    <x v="1"/>
    <n v="117"/>
    <n v="80"/>
    <n v="80"/>
  </r>
  <r>
    <x v="2"/>
    <n v="66"/>
    <n v="4929"/>
    <n v="452"/>
  </r>
  <r>
    <x v="1"/>
    <n v="142"/>
    <n v="1878"/>
    <n v="179"/>
  </r>
  <r>
    <x v="2"/>
    <n v="200"/>
    <n v="3065"/>
    <n v="142"/>
  </r>
  <r>
    <x v="1"/>
    <n v="143"/>
    <n v="3256"/>
    <n v="266"/>
  </r>
  <r>
    <x v="2"/>
    <n v="176"/>
    <n v="4133"/>
    <n v="327"/>
  </r>
  <r>
    <x v="2"/>
    <n v="76"/>
    <n v="1702"/>
    <n v="179"/>
  </r>
  <r>
    <x v="1"/>
    <n v="290"/>
    <n v="4295"/>
    <n v="325"/>
  </r>
  <r>
    <x v="2"/>
    <n v="122"/>
    <n v="3559"/>
    <n v="289"/>
  </r>
  <r>
    <x v="2"/>
    <n v="47"/>
    <n v="4804"/>
    <n v="270"/>
  </r>
  <r>
    <x v="1"/>
    <n v="212"/>
    <n v="754"/>
    <n v="257"/>
  </r>
  <r>
    <x v="0"/>
    <n v="64"/>
    <n v="985"/>
    <n v="287"/>
  </r>
  <r>
    <x v="0"/>
    <n v="143"/>
    <n v="2283"/>
    <n v="130"/>
  </r>
  <r>
    <x v="0"/>
    <n v="240"/>
    <n v="3352"/>
    <n v="482"/>
  </r>
  <r>
    <x v="0"/>
    <n v="187"/>
    <n v="4775"/>
    <n v="206"/>
  </r>
  <r>
    <x v="1"/>
    <n v="25"/>
    <n v="1762"/>
    <n v="423"/>
  </r>
  <r>
    <x v="0"/>
    <n v="17"/>
    <n v="2120"/>
    <n v="488"/>
  </r>
  <r>
    <x v="1"/>
    <n v="20"/>
    <n v="1082"/>
    <n v="484"/>
  </r>
  <r>
    <x v="1"/>
    <n v="245"/>
    <n v="4671"/>
    <n v="366"/>
  </r>
  <r>
    <x v="0"/>
    <n v="120"/>
    <n v="3430"/>
    <n v="164"/>
  </r>
  <r>
    <x v="1"/>
    <n v="132"/>
    <n v="4501"/>
    <n v="323"/>
  </r>
  <r>
    <x v="1"/>
    <n v="169"/>
    <n v="4934"/>
    <n v="156"/>
  </r>
  <r>
    <x v="1"/>
    <n v="230"/>
    <n v="3239"/>
    <n v="211"/>
  </r>
  <r>
    <x v="0"/>
    <n v="104"/>
    <n v="1076"/>
    <n v="306"/>
  </r>
  <r>
    <x v="0"/>
    <n v="150"/>
    <n v="4771"/>
    <n v="56"/>
  </r>
  <r>
    <x v="2"/>
    <n v="182"/>
    <n v="2418"/>
    <n v="54"/>
  </r>
  <r>
    <x v="2"/>
    <n v="83"/>
    <n v="3809"/>
    <n v="200"/>
  </r>
  <r>
    <x v="1"/>
    <n v="53"/>
    <n v="3577"/>
    <n v="493"/>
  </r>
  <r>
    <x v="0"/>
    <n v="38"/>
    <n v="1018"/>
    <n v="332"/>
  </r>
  <r>
    <x v="2"/>
    <n v="246"/>
    <n v="3073"/>
    <n v="174"/>
  </r>
  <r>
    <x v="0"/>
    <n v="229"/>
    <n v="1330"/>
    <n v="35"/>
  </r>
  <r>
    <x v="2"/>
    <n v="235"/>
    <n v="3828"/>
    <n v="253"/>
  </r>
  <r>
    <x v="0"/>
    <n v="154"/>
    <n v="142"/>
    <n v="183"/>
  </r>
  <r>
    <x v="1"/>
    <n v="266"/>
    <n v="3798"/>
    <n v="279"/>
  </r>
  <r>
    <x v="1"/>
    <n v="52"/>
    <n v="3099"/>
    <n v="171"/>
  </r>
  <r>
    <x v="1"/>
    <n v="238"/>
    <n v="129"/>
    <n v="136"/>
  </r>
  <r>
    <x v="1"/>
    <n v="292"/>
    <n v="3796"/>
    <n v="395"/>
  </r>
  <r>
    <x v="1"/>
    <n v="11"/>
    <n v="3711"/>
    <n v="290"/>
  </r>
  <r>
    <x v="2"/>
    <n v="239"/>
    <n v="606"/>
    <n v="470"/>
  </r>
  <r>
    <x v="1"/>
    <n v="173"/>
    <n v="4689"/>
    <n v="403"/>
  </r>
  <r>
    <x v="0"/>
    <n v="208"/>
    <n v="360"/>
    <n v="393"/>
  </r>
  <r>
    <x v="2"/>
    <n v="251"/>
    <n v="3215"/>
    <n v="202"/>
  </r>
  <r>
    <x v="2"/>
    <n v="71"/>
    <n v="4523"/>
    <n v="157"/>
  </r>
  <r>
    <x v="2"/>
    <n v="264"/>
    <n v="4292"/>
    <n v="392"/>
  </r>
  <r>
    <x v="2"/>
    <n v="300"/>
    <n v="1644"/>
    <n v="150"/>
  </r>
  <r>
    <x v="0"/>
    <n v="137"/>
    <n v="2728"/>
    <n v="215"/>
  </r>
  <r>
    <x v="1"/>
    <n v="192"/>
    <n v="3360"/>
    <n v="500"/>
  </r>
  <r>
    <x v="0"/>
    <n v="145"/>
    <n v="1963"/>
    <n v="19"/>
  </r>
  <r>
    <x v="0"/>
    <n v="51"/>
    <n v="4285"/>
    <n v="376"/>
  </r>
  <r>
    <x v="2"/>
    <n v="272"/>
    <n v="1176"/>
    <n v="394"/>
  </r>
  <r>
    <x v="2"/>
    <n v="223"/>
    <n v="4858"/>
    <n v="129"/>
  </r>
  <r>
    <x v="2"/>
    <n v="195"/>
    <n v="4350"/>
    <n v="7"/>
  </r>
  <r>
    <x v="0"/>
    <n v="282"/>
    <n v="914"/>
    <n v="246"/>
  </r>
  <r>
    <x v="2"/>
    <n v="85"/>
    <n v="1813"/>
    <n v="72"/>
  </r>
  <r>
    <x v="2"/>
    <n v="19"/>
    <n v="4782"/>
    <n v="82"/>
  </r>
  <r>
    <x v="1"/>
    <n v="158"/>
    <n v="1048"/>
    <n v="450"/>
  </r>
  <r>
    <x v="1"/>
    <n v="277"/>
    <n v="2509"/>
    <n v="171"/>
  </r>
  <r>
    <x v="1"/>
    <n v="233"/>
    <n v="3718"/>
    <n v="310"/>
  </r>
  <r>
    <x v="2"/>
    <n v="49"/>
    <n v="802"/>
    <n v="244"/>
  </r>
  <r>
    <x v="2"/>
    <n v="288"/>
    <n v="1871"/>
    <n v="335"/>
  </r>
  <r>
    <x v="0"/>
    <n v="286"/>
    <n v="3773"/>
    <n v="38"/>
  </r>
  <r>
    <x v="0"/>
    <n v="198"/>
    <n v="2234"/>
    <n v="432"/>
  </r>
  <r>
    <x v="1"/>
    <n v="171"/>
    <n v="3820"/>
    <n v="268"/>
  </r>
  <r>
    <x v="2"/>
    <n v="87"/>
    <n v="941"/>
    <n v="458"/>
  </r>
  <r>
    <x v="1"/>
    <n v="129"/>
    <n v="4274"/>
    <n v="281"/>
  </r>
  <r>
    <x v="1"/>
    <n v="135"/>
    <n v="2949"/>
    <n v="403"/>
  </r>
  <r>
    <x v="0"/>
    <n v="49"/>
    <n v="3160"/>
    <n v="297"/>
  </r>
  <r>
    <x v="0"/>
    <n v="287"/>
    <n v="257"/>
    <n v="398"/>
  </r>
  <r>
    <x v="0"/>
    <n v="21"/>
    <n v="2120"/>
    <n v="212"/>
  </r>
  <r>
    <x v="1"/>
    <n v="219"/>
    <n v="3874"/>
    <n v="19"/>
  </r>
  <r>
    <x v="2"/>
    <n v="248"/>
    <n v="2696"/>
    <n v="443"/>
  </r>
  <r>
    <x v="0"/>
    <n v="282"/>
    <n v="521"/>
    <n v="315"/>
  </r>
  <r>
    <x v="2"/>
    <n v="89"/>
    <n v="4872"/>
    <n v="176"/>
  </r>
  <r>
    <x v="2"/>
    <n v="119"/>
    <n v="1509"/>
    <n v="163"/>
  </r>
  <r>
    <x v="1"/>
    <n v="56"/>
    <n v="4606"/>
    <n v="230"/>
  </r>
  <r>
    <x v="1"/>
    <n v="275"/>
    <n v="1869"/>
    <n v="490"/>
  </r>
  <r>
    <x v="1"/>
    <n v="270"/>
    <n v="1188"/>
    <n v="174"/>
  </r>
  <r>
    <x v="2"/>
    <n v="12"/>
    <n v="84"/>
    <n v="85"/>
  </r>
  <r>
    <x v="1"/>
    <n v="23"/>
    <n v="4453"/>
    <n v="420"/>
  </r>
  <r>
    <x v="0"/>
    <n v="39"/>
    <n v="1814"/>
    <n v="363"/>
  </r>
  <r>
    <x v="1"/>
    <n v="252"/>
    <n v="3338"/>
    <n v="118"/>
  </r>
  <r>
    <x v="1"/>
    <n v="164"/>
    <n v="602"/>
    <n v="156"/>
  </r>
  <r>
    <x v="2"/>
    <n v="118"/>
    <n v="4672"/>
    <n v="32"/>
  </r>
  <r>
    <x v="1"/>
    <n v="121"/>
    <n v="1741"/>
    <n v="318"/>
  </r>
  <r>
    <x v="0"/>
    <n v="217"/>
    <n v="246"/>
    <n v="130"/>
  </r>
  <r>
    <x v="2"/>
    <n v="195"/>
    <n v="4808"/>
    <n v="320"/>
  </r>
  <r>
    <x v="1"/>
    <n v="118"/>
    <n v="4799"/>
    <n v="289"/>
  </r>
  <r>
    <x v="2"/>
    <n v="84"/>
    <n v="3663"/>
    <n v="295"/>
  </r>
  <r>
    <x v="0"/>
    <n v="251"/>
    <n v="1430"/>
    <n v="33"/>
  </r>
  <r>
    <x v="2"/>
    <n v="201"/>
    <n v="249"/>
    <n v="230"/>
  </r>
  <r>
    <x v="0"/>
    <n v="249"/>
    <n v="2382"/>
    <n v="134"/>
  </r>
  <r>
    <x v="1"/>
    <n v="42"/>
    <n v="1272"/>
    <n v="99"/>
  </r>
  <r>
    <x v="1"/>
    <n v="241"/>
    <n v="3196"/>
    <n v="376"/>
  </r>
  <r>
    <x v="0"/>
    <n v="194"/>
    <n v="1257"/>
    <n v="351"/>
  </r>
  <r>
    <x v="0"/>
    <n v="76"/>
    <n v="3770"/>
    <n v="129"/>
  </r>
  <r>
    <x v="0"/>
    <n v="43"/>
    <n v="4725"/>
    <n v="362"/>
  </r>
  <r>
    <x v="0"/>
    <n v="102"/>
    <n v="4188"/>
    <n v="118"/>
  </r>
  <r>
    <x v="2"/>
    <n v="145"/>
    <n v="929"/>
    <n v="322"/>
  </r>
  <r>
    <x v="1"/>
    <n v="122"/>
    <n v="4321"/>
    <n v="172"/>
  </r>
  <r>
    <x v="2"/>
    <n v="210"/>
    <n v="4767"/>
    <n v="340"/>
  </r>
  <r>
    <x v="0"/>
    <n v="32"/>
    <n v="3592"/>
    <n v="375"/>
  </r>
  <r>
    <x v="0"/>
    <n v="63"/>
    <n v="4661"/>
    <n v="433"/>
  </r>
  <r>
    <x v="2"/>
    <n v="177"/>
    <n v="4134"/>
    <n v="99"/>
  </r>
  <r>
    <x v="0"/>
    <n v="160"/>
    <n v="400"/>
    <n v="434"/>
  </r>
  <r>
    <x v="0"/>
    <n v="208"/>
    <n v="3960"/>
    <n v="8"/>
  </r>
  <r>
    <x v="2"/>
    <n v="212"/>
    <n v="886"/>
    <n v="153"/>
  </r>
  <r>
    <x v="2"/>
    <n v="254"/>
    <n v="827"/>
    <n v="402"/>
  </r>
  <r>
    <x v="0"/>
    <n v="251"/>
    <n v="3813"/>
    <n v="274"/>
  </r>
  <r>
    <x v="0"/>
    <n v="189"/>
    <n v="1377"/>
    <n v="387"/>
  </r>
  <r>
    <x v="0"/>
    <n v="64"/>
    <n v="2089"/>
    <n v="69"/>
  </r>
  <r>
    <x v="2"/>
    <n v="205"/>
    <n v="3791"/>
    <n v="228"/>
  </r>
  <r>
    <x v="0"/>
    <n v="224"/>
    <n v="2692"/>
    <n v="64"/>
  </r>
  <r>
    <x v="0"/>
    <n v="226"/>
    <n v="3767"/>
    <n v="238"/>
  </r>
  <r>
    <x v="2"/>
    <n v="248"/>
    <n v="2143"/>
    <n v="204"/>
  </r>
  <r>
    <x v="2"/>
    <n v="25"/>
    <n v="3090"/>
    <n v="164"/>
  </r>
  <r>
    <x v="2"/>
    <n v="172"/>
    <n v="3601"/>
    <n v="75"/>
  </r>
  <r>
    <x v="1"/>
    <n v="93"/>
    <n v="562"/>
    <n v="149"/>
  </r>
  <r>
    <x v="1"/>
    <n v="10"/>
    <n v="4332"/>
    <n v="219"/>
  </r>
  <r>
    <x v="2"/>
    <n v="170"/>
    <n v="4853"/>
    <n v="340"/>
  </r>
  <r>
    <x v="1"/>
    <n v="237"/>
    <n v="1206"/>
    <n v="36"/>
  </r>
  <r>
    <x v="0"/>
    <n v="20"/>
    <n v="2603"/>
    <n v="205"/>
  </r>
  <r>
    <x v="1"/>
    <n v="293"/>
    <n v="59"/>
    <n v="93"/>
  </r>
  <r>
    <x v="2"/>
    <n v="41"/>
    <n v="1877"/>
    <n v="225"/>
  </r>
  <r>
    <x v="1"/>
    <n v="10"/>
    <n v="4182"/>
    <n v="240"/>
  </r>
  <r>
    <x v="0"/>
    <n v="62"/>
    <n v="4187"/>
    <n v="31"/>
  </r>
  <r>
    <x v="2"/>
    <n v="269"/>
    <n v="4579"/>
    <n v="300"/>
  </r>
  <r>
    <x v="1"/>
    <n v="45"/>
    <n v="4561"/>
    <n v="441"/>
  </r>
  <r>
    <x v="1"/>
    <n v="241"/>
    <n v="3774"/>
    <n v="39"/>
  </r>
  <r>
    <x v="2"/>
    <n v="195"/>
    <n v="3575"/>
    <n v="111"/>
  </r>
  <r>
    <x v="1"/>
    <n v="217"/>
    <n v="4941"/>
    <n v="266"/>
  </r>
  <r>
    <x v="2"/>
    <n v="296"/>
    <n v="3641"/>
    <n v="46"/>
  </r>
  <r>
    <x v="1"/>
    <n v="44"/>
    <n v="3535"/>
    <n v="152"/>
  </r>
  <r>
    <x v="2"/>
    <n v="58"/>
    <n v="1741"/>
    <n v="345"/>
  </r>
  <r>
    <x v="1"/>
    <n v="137"/>
    <n v="1556"/>
    <n v="131"/>
  </r>
  <r>
    <x v="0"/>
    <n v="238"/>
    <n v="4236"/>
    <n v="298"/>
  </r>
  <r>
    <x v="2"/>
    <n v="282"/>
    <n v="4516"/>
    <n v="169"/>
  </r>
  <r>
    <x v="1"/>
    <n v="279"/>
    <n v="4905"/>
    <n v="129"/>
  </r>
  <r>
    <x v="2"/>
    <n v="104"/>
    <n v="4275"/>
    <n v="385"/>
  </r>
  <r>
    <x v="2"/>
    <n v="135"/>
    <n v="3166"/>
    <n v="341"/>
  </r>
  <r>
    <x v="0"/>
    <n v="30"/>
    <n v="1488"/>
    <n v="168"/>
  </r>
  <r>
    <x v="0"/>
    <n v="157"/>
    <n v="3367"/>
    <n v="57"/>
  </r>
  <r>
    <x v="1"/>
    <n v="231"/>
    <n v="571"/>
    <n v="352"/>
  </r>
  <r>
    <x v="2"/>
    <n v="174"/>
    <n v="4021"/>
    <n v="77"/>
  </r>
  <r>
    <x v="0"/>
    <n v="228"/>
    <n v="3389"/>
    <n v="229"/>
  </r>
  <r>
    <x v="2"/>
    <n v="82"/>
    <n v="1164"/>
    <n v="324"/>
  </r>
  <r>
    <x v="0"/>
    <n v="262"/>
    <n v="4780"/>
    <n v="380"/>
  </r>
  <r>
    <x v="0"/>
    <n v="129"/>
    <n v="2751"/>
    <n v="430"/>
  </r>
  <r>
    <x v="2"/>
    <n v="191"/>
    <n v="2107"/>
    <n v="349"/>
  </r>
  <r>
    <x v="2"/>
    <n v="35"/>
    <n v="4663"/>
    <n v="225"/>
  </r>
  <r>
    <x v="1"/>
    <n v="238"/>
    <n v="880"/>
    <n v="345"/>
  </r>
  <r>
    <x v="2"/>
    <n v="277"/>
    <n v="2634"/>
    <n v="241"/>
  </r>
  <r>
    <x v="2"/>
    <n v="89"/>
    <n v="4731"/>
    <n v="276"/>
  </r>
  <r>
    <x v="0"/>
    <n v="235"/>
    <n v="1952"/>
    <n v="287"/>
  </r>
  <r>
    <x v="1"/>
    <n v="210"/>
    <n v="3440"/>
    <n v="20"/>
  </r>
  <r>
    <x v="2"/>
    <n v="24"/>
    <n v="2166"/>
    <n v="117"/>
  </r>
  <r>
    <x v="1"/>
    <n v="14"/>
    <n v="4303"/>
    <n v="286"/>
  </r>
  <r>
    <x v="0"/>
    <n v="70"/>
    <n v="2581"/>
    <n v="117"/>
  </r>
  <r>
    <x v="1"/>
    <n v="191"/>
    <n v="4494"/>
    <n v="45"/>
  </r>
  <r>
    <x v="3"/>
    <n v="15"/>
    <n v="1461"/>
    <n v="344"/>
  </r>
  <r>
    <x v="4"/>
    <n v="117"/>
    <n v="4054"/>
    <n v="493"/>
  </r>
  <r>
    <x v="1"/>
    <n v="224"/>
    <n v="3557"/>
    <n v="424"/>
  </r>
  <r>
    <x v="3"/>
    <n v="225"/>
    <n v="1606"/>
    <n v="316"/>
  </r>
  <r>
    <x v="4"/>
    <n v="11"/>
    <n v="804"/>
    <n v="43"/>
  </r>
  <r>
    <x v="1"/>
    <n v="84"/>
    <n v="904"/>
    <n v="63"/>
  </r>
  <r>
    <x v="1"/>
    <n v="200"/>
    <n v="725"/>
    <n v="428"/>
  </r>
  <r>
    <x v="4"/>
    <n v="242"/>
    <n v="3428"/>
    <n v="85"/>
  </r>
  <r>
    <x v="3"/>
    <n v="36"/>
    <n v="4739"/>
    <n v="135"/>
  </r>
  <r>
    <x v="3"/>
    <n v="242"/>
    <n v="2493"/>
    <n v="44"/>
  </r>
  <r>
    <x v="5"/>
    <n v="10"/>
    <n v="2291"/>
    <n v="485"/>
  </r>
  <r>
    <x v="3"/>
    <n v="200"/>
    <n v="3065"/>
    <n v="142"/>
  </r>
  <r>
    <x v="3"/>
    <n v="169"/>
    <n v="4934"/>
    <n v="156"/>
  </r>
  <r>
    <x v="1"/>
    <n v="282"/>
    <n v="914"/>
    <n v="246"/>
  </r>
  <r>
    <x v="5"/>
    <n v="171"/>
    <n v="3820"/>
    <n v="268"/>
  </r>
  <r>
    <x v="5"/>
    <n v="129"/>
    <n v="4274"/>
    <n v="281"/>
  </r>
  <r>
    <x v="3"/>
    <n v="49"/>
    <n v="3160"/>
    <n v="297"/>
  </r>
  <r>
    <x v="5"/>
    <n v="39"/>
    <n v="1814"/>
    <n v="363"/>
  </r>
  <r>
    <x v="3"/>
    <n v="194"/>
    <n v="1257"/>
    <n v="351"/>
  </r>
  <r>
    <x v="1"/>
    <n v="145"/>
    <n v="929"/>
    <n v="322"/>
  </r>
  <r>
    <x v="2"/>
    <n v="208"/>
    <n v="3960"/>
    <n v="8"/>
  </r>
  <r>
    <x v="2"/>
    <n v="25"/>
    <n v="3090"/>
    <n v="164"/>
  </r>
  <r>
    <x v="2"/>
    <n v="10"/>
    <n v="4332"/>
    <n v="219"/>
  </r>
  <r>
    <x v="1"/>
    <n v="104"/>
    <n v="4275"/>
    <n v="385"/>
  </r>
  <r>
    <x v="3"/>
    <n v="238"/>
    <n v="880"/>
    <n v="345"/>
  </r>
  <r>
    <x v="1"/>
    <n v="235"/>
    <n v="1952"/>
    <n v="287"/>
  </r>
  <r>
    <x v="5"/>
    <n v="210"/>
    <n v="3440"/>
    <n v="20"/>
  </r>
  <r>
    <x v="2"/>
    <n v="191"/>
    <n v="4494"/>
    <n v="45"/>
  </r>
  <r>
    <x v="3"/>
    <n v="84"/>
    <n v="904"/>
    <n v="63"/>
  </r>
  <r>
    <x v="3"/>
    <n v="200"/>
    <n v="725"/>
    <n v="428"/>
  </r>
  <r>
    <x v="3"/>
    <n v="282"/>
    <n v="914"/>
    <n v="246"/>
  </r>
  <r>
    <x v="2"/>
    <n v="194"/>
    <n v="1257"/>
    <n v="351"/>
  </r>
  <r>
    <x v="3"/>
    <n v="145"/>
    <n v="929"/>
    <n v="322"/>
  </r>
  <r>
    <x v="4"/>
    <n v="208"/>
    <n v="3960"/>
    <n v="8"/>
  </r>
  <r>
    <x v="4"/>
    <n v="25"/>
    <n v="3090"/>
    <n v="164"/>
  </r>
  <r>
    <x v="4"/>
    <n v="10"/>
    <n v="4332"/>
    <n v="219"/>
  </r>
  <r>
    <x v="3"/>
    <n v="104"/>
    <n v="4275"/>
    <n v="385"/>
  </r>
  <r>
    <x v="3"/>
    <n v="235"/>
    <n v="1952"/>
    <n v="287"/>
  </r>
  <r>
    <x v="4"/>
    <n v="191"/>
    <n v="4494"/>
    <n v="45"/>
  </r>
</pivotCacheRecords>
</file>

<file path=xl/pivotCache/pivotCacheRecords7.xml><?xml version="1.0" encoding="utf-8"?>
<pivotCacheRecords xmlns="http://schemas.openxmlformats.org/spreadsheetml/2006/main" xmlns:r="http://schemas.openxmlformats.org/officeDocument/2006/relationships" count="339">
  <r>
    <s v="#LiveForNow"/>
    <n v="15"/>
    <n v="1461"/>
    <n v="344"/>
    <n v="184"/>
    <n v="21915"/>
    <x v="0"/>
    <x v="0"/>
    <x v="0"/>
  </r>
  <r>
    <s v="#PepsiCoRefresh"/>
    <n v="117"/>
    <n v="4054"/>
    <n v="493"/>
    <n v="389"/>
    <n v="64864"/>
    <x v="1"/>
    <x v="0"/>
    <x v="1"/>
  </r>
  <r>
    <s v="#PepsiCoRefresh"/>
    <n v="204"/>
    <n v="2795"/>
    <n v="49"/>
    <n v="105"/>
    <n v="53105"/>
    <x v="2"/>
    <x v="1"/>
    <x v="0"/>
  </r>
  <r>
    <s v="#ThirstyForMore"/>
    <n v="128"/>
    <n v="2404"/>
    <n v="138"/>
    <n v="363"/>
    <n v="19232"/>
    <x v="3"/>
    <x v="2"/>
    <x v="2"/>
  </r>
  <r>
    <s v="#ThirstyForMore"/>
    <n v="224"/>
    <n v="3557"/>
    <n v="424"/>
    <n v="687"/>
    <n v="71140"/>
    <x v="4"/>
    <x v="1"/>
    <x v="0"/>
  </r>
  <r>
    <s v="#PepsiCoRefresh"/>
    <n v="256"/>
    <n v="2945"/>
    <n v="355"/>
    <n v="930"/>
    <n v="23560"/>
    <x v="5"/>
    <x v="3"/>
    <x v="3"/>
  </r>
  <r>
    <s v="#PepsiCoRefresh"/>
    <n v="235"/>
    <n v="3860"/>
    <n v="279"/>
    <n v="201"/>
    <n v="61760"/>
    <x v="6"/>
    <x v="0"/>
    <x v="3"/>
  </r>
  <r>
    <s v="#ThirstyForMore"/>
    <n v="39"/>
    <n v="3929"/>
    <n v="278"/>
    <n v="262"/>
    <n v="43219"/>
    <x v="7"/>
    <x v="1"/>
    <x v="4"/>
  </r>
  <r>
    <s v="#PepsiCoRefresh"/>
    <n v="131"/>
    <n v="3784"/>
    <n v="404"/>
    <n v="808"/>
    <n v="56760"/>
    <x v="8"/>
    <x v="3"/>
    <x v="1"/>
  </r>
  <r>
    <s v="#PepsiCoRefresh"/>
    <n v="167"/>
    <n v="4241"/>
    <n v="47"/>
    <n v="902"/>
    <n v="72097"/>
    <x v="9"/>
    <x v="3"/>
    <x v="4"/>
  </r>
  <r>
    <s v="#LiveForNow"/>
    <n v="65"/>
    <n v="1792"/>
    <n v="497"/>
    <n v="614"/>
    <n v="25088"/>
    <x v="10"/>
    <x v="2"/>
    <x v="2"/>
  </r>
  <r>
    <s v="#LiveForNow"/>
    <n v="213"/>
    <n v="1946"/>
    <n v="377"/>
    <n v="686"/>
    <n v="23352"/>
    <x v="11"/>
    <x v="3"/>
    <x v="0"/>
  </r>
  <r>
    <s v="#ThirstyForMore"/>
    <n v="114"/>
    <n v="1171"/>
    <n v="231"/>
    <n v="286"/>
    <n v="22249"/>
    <x v="12"/>
    <x v="1"/>
    <x v="3"/>
  </r>
  <r>
    <s v="#LiveForNow"/>
    <n v="265"/>
    <n v="4242"/>
    <n v="131"/>
    <n v="555"/>
    <n v="33936"/>
    <x v="13"/>
    <x v="3"/>
    <x v="2"/>
  </r>
  <r>
    <s v="#LiveForNow"/>
    <n v="20"/>
    <n v="3888"/>
    <n v="128"/>
    <n v="604"/>
    <n v="77760"/>
    <x v="14"/>
    <x v="3"/>
    <x v="5"/>
  </r>
  <r>
    <s v="#LiveForNow"/>
    <n v="87"/>
    <n v="3452"/>
    <n v="360"/>
    <n v="377"/>
    <n v="55232"/>
    <x v="15"/>
    <x v="3"/>
    <x v="1"/>
  </r>
  <r>
    <s v="#ThirstyForMore"/>
    <n v="159"/>
    <n v="4441"/>
    <n v="70"/>
    <n v="511"/>
    <n v="53292"/>
    <x v="16"/>
    <x v="3"/>
    <x v="1"/>
  </r>
  <r>
    <s v="#LiveForNow"/>
    <n v="19"/>
    <n v="3000"/>
    <n v="325"/>
    <n v="382"/>
    <n v="36000"/>
    <x v="17"/>
    <x v="2"/>
    <x v="0"/>
  </r>
  <r>
    <s v="#PepsiCoRefresh"/>
    <n v="103"/>
    <n v="1071"/>
    <n v="22"/>
    <n v="519"/>
    <n v="16065"/>
    <x v="18"/>
    <x v="2"/>
    <x v="5"/>
  </r>
  <r>
    <s v="#PepsiCoRefresh"/>
    <n v="25"/>
    <n v="4054"/>
    <n v="373"/>
    <n v="488"/>
    <n v="77026"/>
    <x v="19"/>
    <x v="2"/>
    <x v="3"/>
  </r>
  <r>
    <s v="#LiveForNow"/>
    <n v="83"/>
    <n v="4838"/>
    <n v="128"/>
    <n v="640"/>
    <n v="72570"/>
    <x v="20"/>
    <x v="2"/>
    <x v="0"/>
  </r>
  <r>
    <s v="#PepsiCoRefresh"/>
    <n v="133"/>
    <n v="1570"/>
    <n v="260"/>
    <n v="187"/>
    <n v="25120"/>
    <x v="21"/>
    <x v="3"/>
    <x v="1"/>
  </r>
  <r>
    <s v="#PepsiCoRefresh"/>
    <n v="225"/>
    <n v="1606"/>
    <n v="316"/>
    <n v="547"/>
    <n v="32120"/>
    <x v="22"/>
    <x v="3"/>
    <x v="5"/>
  </r>
  <r>
    <s v="#LiveForNow"/>
    <n v="161"/>
    <n v="3961"/>
    <n v="131"/>
    <n v="761"/>
    <n v="67337"/>
    <x v="23"/>
    <x v="3"/>
    <x v="5"/>
  </r>
  <r>
    <s v="#ThirstyForMore"/>
    <n v="238"/>
    <n v="3128"/>
    <n v="197"/>
    <n v="211"/>
    <n v="59432"/>
    <x v="24"/>
    <x v="0"/>
    <x v="3"/>
  </r>
  <r>
    <s v="#LiveForNow"/>
    <n v="211"/>
    <n v="3009"/>
    <n v="358"/>
    <n v="413"/>
    <n v="42126"/>
    <x v="25"/>
    <x v="1"/>
    <x v="0"/>
  </r>
  <r>
    <s v="#LiveForNow"/>
    <n v="51"/>
    <n v="2076"/>
    <n v="104"/>
    <n v="195"/>
    <n v="33216"/>
    <x v="26"/>
    <x v="1"/>
    <x v="1"/>
  </r>
  <r>
    <s v="#LiveForNow"/>
    <n v="79"/>
    <n v="432"/>
    <n v="123"/>
    <n v="624"/>
    <n v="6912"/>
    <x v="27"/>
    <x v="2"/>
    <x v="5"/>
  </r>
  <r>
    <s v="#LiveForNow"/>
    <n v="221"/>
    <n v="2566"/>
    <n v="37"/>
    <n v="118"/>
    <n v="12830"/>
    <x v="28"/>
    <x v="2"/>
    <x v="3"/>
  </r>
  <r>
    <s v="#ThirstyForMore"/>
    <n v="93"/>
    <n v="3095"/>
    <n v="78"/>
    <n v="39"/>
    <n v="55710"/>
    <x v="29"/>
    <x v="2"/>
    <x v="5"/>
  </r>
  <r>
    <s v="#PepsiCoRefresh"/>
    <n v="282"/>
    <n v="438"/>
    <n v="275"/>
    <n v="153"/>
    <n v="3066"/>
    <x v="30"/>
    <x v="2"/>
    <x v="1"/>
  </r>
  <r>
    <s v="#ThirstyForMore"/>
    <n v="275"/>
    <n v="2278"/>
    <n v="321"/>
    <n v="10"/>
    <n v="13668"/>
    <x v="31"/>
    <x v="0"/>
    <x v="3"/>
  </r>
  <r>
    <s v="#PepsiCoRefresh"/>
    <n v="113"/>
    <n v="1407"/>
    <n v="351"/>
    <n v="400"/>
    <n v="16884"/>
    <x v="32"/>
    <x v="3"/>
    <x v="4"/>
  </r>
  <r>
    <s v="#PepsiCoRefresh"/>
    <n v="215"/>
    <n v="1652"/>
    <n v="357"/>
    <n v="89"/>
    <n v="29736"/>
    <x v="33"/>
    <x v="3"/>
    <x v="1"/>
  </r>
  <r>
    <s v="#LiveForNow"/>
    <n v="271"/>
    <n v="3775"/>
    <n v="239"/>
    <n v="16"/>
    <n v="33975"/>
    <x v="34"/>
    <x v="2"/>
    <x v="5"/>
  </r>
  <r>
    <s v="#ThirstyForMore"/>
    <n v="31"/>
    <n v="4518"/>
    <n v="383"/>
    <n v="285"/>
    <n v="67770"/>
    <x v="35"/>
    <x v="2"/>
    <x v="2"/>
  </r>
  <r>
    <s v="#ThirstyForMore"/>
    <n v="36"/>
    <n v="3024"/>
    <n v="350"/>
    <n v="925"/>
    <n v="24192"/>
    <x v="36"/>
    <x v="3"/>
    <x v="3"/>
  </r>
  <r>
    <s v="#PepsiCoRefresh"/>
    <n v="87"/>
    <n v="3138"/>
    <n v="291"/>
    <n v="123"/>
    <n v="28242"/>
    <x v="37"/>
    <x v="1"/>
    <x v="0"/>
  </r>
  <r>
    <s v="#PepsiCoRefresh"/>
    <n v="92"/>
    <n v="3564"/>
    <n v="177"/>
    <n v="629"/>
    <n v="60588"/>
    <x v="38"/>
    <x v="3"/>
    <x v="4"/>
  </r>
  <r>
    <s v="#ThirstyForMore"/>
    <n v="299"/>
    <n v="4750"/>
    <n v="415"/>
    <n v="151"/>
    <n v="38000"/>
    <x v="39"/>
    <x v="0"/>
    <x v="4"/>
  </r>
  <r>
    <s v="#LiveForNow"/>
    <n v="205"/>
    <n v="456"/>
    <n v="428"/>
    <n v="629"/>
    <n v="8208"/>
    <x v="40"/>
    <x v="2"/>
    <x v="0"/>
  </r>
  <r>
    <s v="#ThirstyForMore"/>
    <n v="241"/>
    <n v="1543"/>
    <n v="333"/>
    <n v="820"/>
    <n v="12344"/>
    <x v="41"/>
    <x v="1"/>
    <x v="0"/>
  </r>
  <r>
    <s v="#PepsiCoRefresh"/>
    <n v="137"/>
    <n v="2174"/>
    <n v="15"/>
    <n v="658"/>
    <n v="13044"/>
    <x v="42"/>
    <x v="2"/>
    <x v="3"/>
  </r>
  <r>
    <s v="#PepsiCoRefresh"/>
    <n v="216"/>
    <n v="2358"/>
    <n v="344"/>
    <n v="784"/>
    <n v="35370"/>
    <x v="43"/>
    <x v="0"/>
    <x v="4"/>
  </r>
  <r>
    <s v="#LiveForNow"/>
    <n v="176"/>
    <n v="3371"/>
    <n v="327"/>
    <n v="106"/>
    <n v="50565"/>
    <x v="44"/>
    <x v="3"/>
    <x v="5"/>
  </r>
  <r>
    <s v="#PepsiCoRefresh"/>
    <n v="97"/>
    <n v="1108"/>
    <n v="212"/>
    <n v="177"/>
    <n v="8864"/>
    <x v="45"/>
    <x v="0"/>
    <x v="5"/>
  </r>
  <r>
    <s v="#LiveForNow"/>
    <n v="127"/>
    <n v="2704"/>
    <n v="153"/>
    <n v="752"/>
    <n v="21632"/>
    <x v="46"/>
    <x v="0"/>
    <x v="3"/>
  </r>
  <r>
    <s v="#PepsiCoRefresh"/>
    <n v="119"/>
    <n v="1950"/>
    <n v="478"/>
    <n v="295"/>
    <n v="37050"/>
    <x v="47"/>
    <x v="0"/>
    <x v="2"/>
  </r>
  <r>
    <s v="#PepsiCoRefresh"/>
    <n v="177"/>
    <n v="2164"/>
    <n v="274"/>
    <n v="549"/>
    <n v="28132"/>
    <x v="48"/>
    <x v="0"/>
    <x v="2"/>
  </r>
  <r>
    <s v="#PepsiCoRefresh"/>
    <n v="112"/>
    <n v="2754"/>
    <n v="90"/>
    <n v="130"/>
    <n v="22032"/>
    <x v="49"/>
    <x v="1"/>
    <x v="2"/>
  </r>
  <r>
    <s v="#LiveForNow"/>
    <n v="225"/>
    <n v="2200"/>
    <n v="239"/>
    <n v="504"/>
    <n v="37400"/>
    <x v="50"/>
    <x v="3"/>
    <x v="3"/>
  </r>
  <r>
    <s v="#PepsiCoRefresh"/>
    <n v="34"/>
    <n v="947"/>
    <n v="350"/>
    <n v="338"/>
    <n v="10417"/>
    <x v="51"/>
    <x v="3"/>
    <x v="4"/>
  </r>
  <r>
    <s v="#ThirstyForMore"/>
    <n v="11"/>
    <n v="804"/>
    <n v="43"/>
    <n v="639"/>
    <n v="4020"/>
    <x v="52"/>
    <x v="1"/>
    <x v="3"/>
  </r>
  <r>
    <s v="#LiveForNow"/>
    <n v="52"/>
    <n v="1686"/>
    <n v="472"/>
    <n v="904"/>
    <n v="18546"/>
    <x v="53"/>
    <x v="1"/>
    <x v="3"/>
  </r>
  <r>
    <s v="#ThirstyForMore"/>
    <n v="123"/>
    <n v="1226"/>
    <n v="7"/>
    <n v="119"/>
    <n v="14712"/>
    <x v="54"/>
    <x v="3"/>
    <x v="4"/>
  </r>
  <r>
    <s v="#LiveForNow"/>
    <n v="60"/>
    <n v="2946"/>
    <n v="367"/>
    <n v="498"/>
    <n v="29460"/>
    <x v="55"/>
    <x v="3"/>
    <x v="3"/>
  </r>
  <r>
    <s v="#PepsiCoRefresh"/>
    <n v="169"/>
    <n v="2825"/>
    <n v="295"/>
    <n v="535"/>
    <n v="45200"/>
    <x v="56"/>
    <x v="0"/>
    <x v="5"/>
  </r>
  <r>
    <s v="#PepsiCoRefresh"/>
    <n v="262"/>
    <n v="103"/>
    <n v="19"/>
    <n v="770"/>
    <n v="1030"/>
    <x v="57"/>
    <x v="2"/>
    <x v="0"/>
  </r>
  <r>
    <s v="#ThirstyForMore"/>
    <n v="174"/>
    <n v="2180"/>
    <n v="387"/>
    <n v="263"/>
    <n v="30520"/>
    <x v="58"/>
    <x v="2"/>
    <x v="1"/>
  </r>
  <r>
    <s v="#ThirstyForMore"/>
    <n v="84"/>
    <n v="904"/>
    <n v="63"/>
    <n v="973"/>
    <n v="11752"/>
    <x v="59"/>
    <x v="2"/>
    <x v="5"/>
  </r>
  <r>
    <s v="#PepsiCoRefresh"/>
    <n v="65"/>
    <n v="4886"/>
    <n v="409"/>
    <n v="983"/>
    <n v="43974"/>
    <x v="60"/>
    <x v="0"/>
    <x v="5"/>
  </r>
  <r>
    <s v="#PepsiCoRefresh"/>
    <n v="148"/>
    <n v="53"/>
    <n v="379"/>
    <n v="81"/>
    <n v="954"/>
    <x v="61"/>
    <x v="0"/>
    <x v="3"/>
  </r>
  <r>
    <s v="#LiveForNow"/>
    <n v="125"/>
    <n v="4507"/>
    <n v="13"/>
    <n v="217"/>
    <n v="90140"/>
    <x v="62"/>
    <x v="0"/>
    <x v="3"/>
  </r>
  <r>
    <s v="#LiveForNow"/>
    <n v="75"/>
    <n v="2878"/>
    <n v="416"/>
    <n v="248"/>
    <n v="43170"/>
    <x v="63"/>
    <x v="3"/>
    <x v="4"/>
  </r>
  <r>
    <s v="#ThirstyForMore"/>
    <n v="289"/>
    <n v="1881"/>
    <n v="99"/>
    <n v="501"/>
    <n v="20691"/>
    <x v="64"/>
    <x v="2"/>
    <x v="2"/>
  </r>
  <r>
    <s v="#ThirstyForMore"/>
    <n v="184"/>
    <n v="432"/>
    <n v="280"/>
    <n v="171"/>
    <n v="3024"/>
    <x v="65"/>
    <x v="0"/>
    <x v="3"/>
  </r>
  <r>
    <s v="#ThirstyForMore"/>
    <n v="100"/>
    <n v="4712"/>
    <n v="127"/>
    <n v="568"/>
    <n v="84816"/>
    <x v="66"/>
    <x v="3"/>
    <x v="3"/>
  </r>
  <r>
    <s v="#ThirstyForMore"/>
    <n v="73"/>
    <n v="2610"/>
    <n v="288"/>
    <n v="126"/>
    <n v="15660"/>
    <x v="67"/>
    <x v="2"/>
    <x v="2"/>
  </r>
  <r>
    <s v="#LiveForNow"/>
    <n v="149"/>
    <n v="1292"/>
    <n v="496"/>
    <n v="626"/>
    <n v="25840"/>
    <x v="68"/>
    <x v="0"/>
    <x v="1"/>
  </r>
  <r>
    <s v="#PepsiCoRefresh"/>
    <n v="43"/>
    <n v="199"/>
    <n v="400"/>
    <n v="772"/>
    <n v="3582"/>
    <x v="69"/>
    <x v="3"/>
    <x v="5"/>
  </r>
  <r>
    <s v="#PepsiCoRefresh"/>
    <n v="227"/>
    <n v="2551"/>
    <n v="205"/>
    <n v="915"/>
    <n v="30612"/>
    <x v="70"/>
    <x v="1"/>
    <x v="3"/>
  </r>
  <r>
    <s v="#ThirstyForMore"/>
    <n v="88"/>
    <n v="296"/>
    <n v="141"/>
    <n v="60"/>
    <n v="5624"/>
    <x v="71"/>
    <x v="1"/>
    <x v="0"/>
  </r>
  <r>
    <s v="#LiveForNow"/>
    <n v="88"/>
    <n v="4126"/>
    <n v="486"/>
    <n v="426"/>
    <n v="78394"/>
    <x v="72"/>
    <x v="3"/>
    <x v="2"/>
  </r>
  <r>
    <s v="#PepsiCoRefresh"/>
    <n v="123"/>
    <n v="1855"/>
    <n v="174"/>
    <n v="200"/>
    <n v="16695"/>
    <x v="73"/>
    <x v="1"/>
    <x v="0"/>
  </r>
  <r>
    <s v="#PepsiCoRefresh"/>
    <n v="255"/>
    <n v="1674"/>
    <n v="37"/>
    <n v="929"/>
    <n v="21762"/>
    <x v="74"/>
    <x v="2"/>
    <x v="0"/>
  </r>
  <r>
    <s v="#PepsiCoRefresh"/>
    <n v="99"/>
    <n v="1121"/>
    <n v="18"/>
    <n v="135"/>
    <n v="15694"/>
    <x v="75"/>
    <x v="0"/>
    <x v="2"/>
  </r>
  <r>
    <s v="#PepsiCoRefresh"/>
    <n v="63"/>
    <n v="1249"/>
    <n v="420"/>
    <n v="116"/>
    <n v="8743"/>
    <x v="76"/>
    <x v="3"/>
    <x v="2"/>
  </r>
  <r>
    <s v="#LiveForNow"/>
    <n v="21"/>
    <n v="954"/>
    <n v="288"/>
    <n v="324"/>
    <n v="19080"/>
    <x v="77"/>
    <x v="0"/>
    <x v="4"/>
  </r>
  <r>
    <s v="#ThirstyForMore"/>
    <n v="266"/>
    <n v="3068"/>
    <n v="329"/>
    <n v="137"/>
    <n v="39884"/>
    <x v="78"/>
    <x v="2"/>
    <x v="3"/>
  </r>
  <r>
    <s v="#LiveForNow"/>
    <n v="28"/>
    <n v="2103"/>
    <n v="103"/>
    <n v="892"/>
    <n v="39957"/>
    <x v="79"/>
    <x v="2"/>
    <x v="2"/>
  </r>
  <r>
    <s v="#PepsiCoRefresh"/>
    <n v="283"/>
    <n v="1816"/>
    <n v="41"/>
    <n v="29"/>
    <n v="19976"/>
    <x v="80"/>
    <x v="2"/>
    <x v="2"/>
  </r>
  <r>
    <s v="#LiveForNow"/>
    <n v="200"/>
    <n v="725"/>
    <n v="428"/>
    <n v="88"/>
    <n v="14500"/>
    <x v="81"/>
    <x v="2"/>
    <x v="4"/>
  </r>
  <r>
    <s v="#ThirstyForMore"/>
    <n v="112"/>
    <n v="1094"/>
    <n v="21"/>
    <n v="472"/>
    <n v="9846"/>
    <x v="82"/>
    <x v="1"/>
    <x v="5"/>
  </r>
  <r>
    <s v="#LiveForNow"/>
    <n v="255"/>
    <n v="1841"/>
    <n v="342"/>
    <n v="851"/>
    <n v="34979"/>
    <x v="83"/>
    <x v="3"/>
    <x v="4"/>
  </r>
  <r>
    <s v="#LiveForNow"/>
    <n v="230"/>
    <n v="4177"/>
    <n v="55"/>
    <n v="569"/>
    <n v="25062"/>
    <x v="84"/>
    <x v="2"/>
    <x v="4"/>
  </r>
  <r>
    <s v="#ThirstyForMore"/>
    <n v="242"/>
    <n v="3428"/>
    <n v="85"/>
    <n v="305"/>
    <n v="58276"/>
    <x v="85"/>
    <x v="1"/>
    <x v="1"/>
  </r>
  <r>
    <s v="#LiveForNow"/>
    <n v="197"/>
    <n v="1436"/>
    <n v="496"/>
    <n v="765"/>
    <n v="12924"/>
    <x v="86"/>
    <x v="0"/>
    <x v="5"/>
  </r>
  <r>
    <s v="#PepsiCoRefresh"/>
    <n v="25"/>
    <n v="302"/>
    <n v="430"/>
    <n v="47"/>
    <n v="5738"/>
    <x v="87"/>
    <x v="3"/>
    <x v="2"/>
  </r>
  <r>
    <s v="#ThirstyForMore"/>
    <n v="180"/>
    <n v="2214"/>
    <n v="152"/>
    <n v="249"/>
    <n v="15498"/>
    <x v="88"/>
    <x v="0"/>
    <x v="4"/>
  </r>
  <r>
    <s v="#PepsiCoRefresh"/>
    <n v="297"/>
    <n v="3861"/>
    <n v="101"/>
    <n v="960"/>
    <n v="69498"/>
    <x v="89"/>
    <x v="2"/>
    <x v="4"/>
  </r>
  <r>
    <s v="#ThirstyForMore"/>
    <n v="137"/>
    <n v="1263"/>
    <n v="357"/>
    <n v="397"/>
    <n v="25260"/>
    <x v="90"/>
    <x v="3"/>
    <x v="4"/>
  </r>
  <r>
    <s v="#LiveForNow"/>
    <n v="236"/>
    <n v="3801"/>
    <n v="401"/>
    <n v="967"/>
    <n v="38010"/>
    <x v="91"/>
    <x v="0"/>
    <x v="2"/>
  </r>
  <r>
    <s v="#ThirstyForMore"/>
    <n v="150"/>
    <n v="1431"/>
    <n v="26"/>
    <n v="951"/>
    <n v="8586"/>
    <x v="92"/>
    <x v="2"/>
    <x v="5"/>
  </r>
  <r>
    <s v="#LiveForNow"/>
    <n v="46"/>
    <n v="2647"/>
    <n v="170"/>
    <n v="304"/>
    <n v="18529"/>
    <x v="93"/>
    <x v="2"/>
    <x v="4"/>
  </r>
  <r>
    <s v="#LiveForNow"/>
    <n v="163"/>
    <n v="3182"/>
    <n v="160"/>
    <n v="559"/>
    <n v="57276"/>
    <x v="94"/>
    <x v="2"/>
    <x v="1"/>
  </r>
  <r>
    <s v="#LiveForNow"/>
    <n v="123"/>
    <n v="1238"/>
    <n v="444"/>
    <n v="366"/>
    <n v="19808"/>
    <x v="95"/>
    <x v="0"/>
    <x v="4"/>
  </r>
  <r>
    <s v="#PepsiCoRefresh"/>
    <n v="36"/>
    <n v="4739"/>
    <n v="135"/>
    <n v="527"/>
    <n v="61607"/>
    <x v="96"/>
    <x v="2"/>
    <x v="4"/>
  </r>
  <r>
    <s v="#LiveForNow"/>
    <n v="17"/>
    <n v="1575"/>
    <n v="486"/>
    <n v="771"/>
    <n v="25200"/>
    <x v="97"/>
    <x v="0"/>
    <x v="2"/>
  </r>
  <r>
    <s v="#LiveForNow"/>
    <n v="173"/>
    <n v="4171"/>
    <n v="86"/>
    <n v="548"/>
    <n v="66736"/>
    <x v="98"/>
    <x v="1"/>
    <x v="3"/>
  </r>
  <r>
    <s v="#ThirstyForMore"/>
    <n v="52"/>
    <n v="1766"/>
    <n v="424"/>
    <n v="92"/>
    <n v="24724"/>
    <x v="99"/>
    <x v="1"/>
    <x v="5"/>
  </r>
  <r>
    <s v="#LiveForNow"/>
    <n v="12"/>
    <n v="4450"/>
    <n v="143"/>
    <n v="983"/>
    <n v="75650"/>
    <x v="100"/>
    <x v="1"/>
    <x v="5"/>
  </r>
  <r>
    <s v="#ThirstyForMore"/>
    <n v="223"/>
    <n v="1000"/>
    <n v="162"/>
    <n v="978"/>
    <n v="6000"/>
    <x v="101"/>
    <x v="0"/>
    <x v="0"/>
  </r>
  <r>
    <s v="#ThirstyForMore"/>
    <n v="212"/>
    <n v="3689"/>
    <n v="306"/>
    <n v="48"/>
    <n v="40579"/>
    <x v="102"/>
    <x v="3"/>
    <x v="4"/>
  </r>
  <r>
    <s v="#PepsiCoRefresh"/>
    <n v="199"/>
    <n v="3655"/>
    <n v="286"/>
    <n v="568"/>
    <n v="32895"/>
    <x v="103"/>
    <x v="1"/>
    <x v="2"/>
  </r>
  <r>
    <s v="#LiveForNow"/>
    <n v="32"/>
    <n v="498"/>
    <n v="42"/>
    <n v="38"/>
    <n v="4482"/>
    <x v="104"/>
    <x v="2"/>
    <x v="3"/>
  </r>
  <r>
    <s v="#PepsiCoRefresh"/>
    <n v="298"/>
    <n v="4619"/>
    <n v="499"/>
    <n v="821"/>
    <n v="69285"/>
    <x v="105"/>
    <x v="2"/>
    <x v="4"/>
  </r>
  <r>
    <s v="#PepsiCoRefresh"/>
    <n v="182"/>
    <n v="4832"/>
    <n v="10"/>
    <n v="893"/>
    <n v="91808"/>
    <x v="106"/>
    <x v="1"/>
    <x v="4"/>
  </r>
  <r>
    <s v="#PepsiCoRefresh"/>
    <n v="209"/>
    <n v="4050"/>
    <n v="347"/>
    <n v="871"/>
    <n v="52650"/>
    <x v="107"/>
    <x v="0"/>
    <x v="5"/>
  </r>
  <r>
    <s v="#LiveForNow"/>
    <n v="167"/>
    <n v="3649"/>
    <n v="413"/>
    <n v="215"/>
    <n v="25543"/>
    <x v="108"/>
    <x v="0"/>
    <x v="2"/>
  </r>
  <r>
    <s v="#ThirstyForMore"/>
    <n v="270"/>
    <n v="3523"/>
    <n v="482"/>
    <n v="753"/>
    <n v="38753"/>
    <x v="109"/>
    <x v="2"/>
    <x v="0"/>
  </r>
  <r>
    <s v="#PepsiCoRefresh"/>
    <n v="40"/>
    <n v="2719"/>
    <n v="285"/>
    <n v="17"/>
    <n v="40785"/>
    <x v="110"/>
    <x v="1"/>
    <x v="4"/>
  </r>
  <r>
    <s v="#LiveForNow"/>
    <n v="297"/>
    <n v="1957"/>
    <n v="238"/>
    <n v="877"/>
    <n v="17613"/>
    <x v="111"/>
    <x v="0"/>
    <x v="2"/>
  </r>
  <r>
    <s v="#ThirstyForMore"/>
    <n v="10"/>
    <n v="4419"/>
    <n v="369"/>
    <n v="236"/>
    <n v="44190"/>
    <x v="112"/>
    <x v="0"/>
    <x v="3"/>
  </r>
  <r>
    <s v="#LiveForNow"/>
    <n v="44"/>
    <n v="4000"/>
    <n v="488"/>
    <n v="689"/>
    <n v="40000"/>
    <x v="113"/>
    <x v="0"/>
    <x v="2"/>
  </r>
  <r>
    <s v="#PepsiCoRefresh"/>
    <n v="242"/>
    <n v="2493"/>
    <n v="44"/>
    <n v="97"/>
    <n v="42381"/>
    <x v="114"/>
    <x v="0"/>
    <x v="4"/>
  </r>
  <r>
    <s v="#PepsiCoRefresh"/>
    <n v="131"/>
    <n v="3704"/>
    <n v="458"/>
    <n v="186"/>
    <n v="25928"/>
    <x v="115"/>
    <x v="1"/>
    <x v="0"/>
  </r>
  <r>
    <s v="#ThirstyForMore"/>
    <n v="219"/>
    <n v="1606"/>
    <n v="405"/>
    <n v="451"/>
    <n v="20878"/>
    <x v="116"/>
    <x v="0"/>
    <x v="4"/>
  </r>
  <r>
    <s v="#LiveForNow"/>
    <n v="57"/>
    <n v="4551"/>
    <n v="207"/>
    <n v="714"/>
    <n v="68265"/>
    <x v="117"/>
    <x v="3"/>
    <x v="4"/>
  </r>
  <r>
    <s v="#LiveForNow"/>
    <n v="117"/>
    <n v="1970"/>
    <n v="478"/>
    <n v="675"/>
    <n v="9850"/>
    <x v="118"/>
    <x v="2"/>
    <x v="0"/>
  </r>
  <r>
    <s v="#ThirstyForMore"/>
    <n v="91"/>
    <n v="780"/>
    <n v="301"/>
    <n v="928"/>
    <n v="8580"/>
    <x v="119"/>
    <x v="3"/>
    <x v="2"/>
  </r>
  <r>
    <s v="#LiveForNow"/>
    <n v="185"/>
    <n v="498"/>
    <n v="412"/>
    <n v="701"/>
    <n v="4980"/>
    <x v="120"/>
    <x v="2"/>
    <x v="2"/>
  </r>
  <r>
    <s v="#ThirstyForMore"/>
    <n v="264"/>
    <n v="3432"/>
    <n v="123"/>
    <n v="869"/>
    <n v="54912"/>
    <x v="121"/>
    <x v="2"/>
    <x v="1"/>
  </r>
  <r>
    <s v="#ThirstyForMore"/>
    <n v="157"/>
    <n v="4363"/>
    <n v="140"/>
    <n v="649"/>
    <n v="21815"/>
    <x v="122"/>
    <x v="2"/>
    <x v="2"/>
  </r>
  <r>
    <s v="#ThirstyForMore"/>
    <n v="19"/>
    <n v="736"/>
    <n v="225"/>
    <n v="771"/>
    <n v="5152"/>
    <x v="123"/>
    <x v="1"/>
    <x v="3"/>
  </r>
  <r>
    <s v="#PepsiCoRefresh"/>
    <n v="233"/>
    <n v="3811"/>
    <n v="216"/>
    <n v="866"/>
    <n v="34299"/>
    <x v="124"/>
    <x v="0"/>
    <x v="3"/>
  </r>
  <r>
    <s v="#LiveForNow"/>
    <n v="142"/>
    <n v="4158"/>
    <n v="241"/>
    <n v="167"/>
    <n v="45738"/>
    <x v="125"/>
    <x v="2"/>
    <x v="3"/>
  </r>
  <r>
    <s v="#LiveForNow"/>
    <n v="158"/>
    <n v="3452"/>
    <n v="442"/>
    <n v="652"/>
    <n v="65588"/>
    <x v="126"/>
    <x v="3"/>
    <x v="0"/>
  </r>
  <r>
    <s v="#LiveForNow"/>
    <n v="102"/>
    <n v="3092"/>
    <n v="291"/>
    <n v="106"/>
    <n v="27828"/>
    <x v="127"/>
    <x v="0"/>
    <x v="4"/>
  </r>
  <r>
    <s v="#PepsiCoRefresh"/>
    <n v="170"/>
    <n v="2147"/>
    <n v="393"/>
    <n v="430"/>
    <n v="17176"/>
    <x v="128"/>
    <x v="0"/>
    <x v="1"/>
  </r>
  <r>
    <s v="#ThirstyForMore"/>
    <n v="22"/>
    <n v="2936"/>
    <n v="44"/>
    <n v="439"/>
    <n v="38168"/>
    <x v="129"/>
    <x v="1"/>
    <x v="0"/>
  </r>
  <r>
    <s v="#LiveForNow"/>
    <n v="57"/>
    <n v="4840"/>
    <n v="211"/>
    <n v="658"/>
    <n v="43560"/>
    <x v="130"/>
    <x v="2"/>
    <x v="0"/>
  </r>
  <r>
    <s v="#LiveForNow"/>
    <n v="186"/>
    <n v="1947"/>
    <n v="101"/>
    <n v="842"/>
    <n v="21417"/>
    <x v="131"/>
    <x v="2"/>
    <x v="2"/>
  </r>
  <r>
    <s v="#PepsiCoRefresh"/>
    <n v="25"/>
    <n v="2072"/>
    <n v="71"/>
    <n v="532"/>
    <n v="37296"/>
    <x v="132"/>
    <x v="3"/>
    <x v="4"/>
  </r>
  <r>
    <s v="#PepsiCoRefresh"/>
    <n v="103"/>
    <n v="3731"/>
    <n v="135"/>
    <n v="115"/>
    <n v="55965"/>
    <x v="133"/>
    <x v="0"/>
    <x v="0"/>
  </r>
  <r>
    <s v="#LiveForNow"/>
    <n v="272"/>
    <n v="4213"/>
    <n v="434"/>
    <n v="253"/>
    <n v="75834"/>
    <x v="134"/>
    <x v="3"/>
    <x v="1"/>
  </r>
  <r>
    <s v="#ThirstyForMore"/>
    <n v="130"/>
    <n v="3134"/>
    <n v="444"/>
    <n v="888"/>
    <n v="21938"/>
    <x v="135"/>
    <x v="2"/>
    <x v="1"/>
  </r>
  <r>
    <s v="#LiveForNow"/>
    <n v="277"/>
    <n v="3008"/>
    <n v="37"/>
    <n v="94"/>
    <n v="15040"/>
    <x v="136"/>
    <x v="3"/>
    <x v="5"/>
  </r>
  <r>
    <s v="#LiveForNow"/>
    <n v="234"/>
    <n v="305"/>
    <n v="243"/>
    <n v="187"/>
    <n v="4575"/>
    <x v="137"/>
    <x v="0"/>
    <x v="4"/>
  </r>
  <r>
    <s v="#ThirstyForMore"/>
    <n v="147"/>
    <n v="2746"/>
    <n v="203"/>
    <n v="156"/>
    <n v="32952"/>
    <x v="138"/>
    <x v="1"/>
    <x v="1"/>
  </r>
  <r>
    <s v="#ThirstyForMore"/>
    <n v="10"/>
    <n v="2291"/>
    <n v="485"/>
    <n v="78"/>
    <n v="18328"/>
    <x v="139"/>
    <x v="3"/>
    <x v="4"/>
  </r>
  <r>
    <s v="#LiveForNow"/>
    <n v="240"/>
    <n v="3170"/>
    <n v="379"/>
    <n v="857"/>
    <n v="19020"/>
    <x v="140"/>
    <x v="0"/>
    <x v="4"/>
  </r>
  <r>
    <s v="#LiveForNow"/>
    <n v="114"/>
    <n v="2070"/>
    <n v="386"/>
    <n v="275"/>
    <n v="39330"/>
    <x v="141"/>
    <x v="1"/>
    <x v="2"/>
  </r>
  <r>
    <s v="#PepsiCoRefresh"/>
    <n v="117"/>
    <n v="80"/>
    <n v="80"/>
    <n v="362"/>
    <n v="1040"/>
    <x v="142"/>
    <x v="1"/>
    <x v="3"/>
  </r>
  <r>
    <s v="#ThirstyForMore"/>
    <n v="66"/>
    <n v="4929"/>
    <n v="452"/>
    <n v="749"/>
    <n v="93651"/>
    <x v="143"/>
    <x v="1"/>
    <x v="2"/>
  </r>
  <r>
    <s v="#PepsiCoRefresh"/>
    <n v="142"/>
    <n v="1878"/>
    <n v="179"/>
    <n v="62"/>
    <n v="37560"/>
    <x v="144"/>
    <x v="2"/>
    <x v="3"/>
  </r>
  <r>
    <s v="#ThirstyForMore"/>
    <n v="200"/>
    <n v="3065"/>
    <n v="142"/>
    <n v="772"/>
    <n v="18390"/>
    <x v="145"/>
    <x v="1"/>
    <x v="0"/>
  </r>
  <r>
    <s v="#PepsiCoRefresh"/>
    <n v="143"/>
    <n v="3256"/>
    <n v="266"/>
    <n v="459"/>
    <n v="26048"/>
    <x v="146"/>
    <x v="2"/>
    <x v="0"/>
  </r>
  <r>
    <s v="#ThirstyForMore"/>
    <n v="176"/>
    <n v="4133"/>
    <n v="327"/>
    <n v="466"/>
    <n v="24798"/>
    <x v="147"/>
    <x v="2"/>
    <x v="5"/>
  </r>
  <r>
    <s v="#ThirstyForMore"/>
    <n v="76"/>
    <n v="1702"/>
    <n v="179"/>
    <n v="750"/>
    <n v="34040"/>
    <x v="148"/>
    <x v="0"/>
    <x v="5"/>
  </r>
  <r>
    <s v="#PepsiCoRefresh"/>
    <n v="290"/>
    <n v="4295"/>
    <n v="325"/>
    <n v="853"/>
    <n v="85900"/>
    <x v="149"/>
    <x v="1"/>
    <x v="3"/>
  </r>
  <r>
    <s v="#ThirstyForMore"/>
    <n v="122"/>
    <n v="3559"/>
    <n v="289"/>
    <n v="59"/>
    <n v="35590"/>
    <x v="150"/>
    <x v="2"/>
    <x v="4"/>
  </r>
  <r>
    <s v="#ThirstyForMore"/>
    <n v="47"/>
    <n v="4804"/>
    <n v="270"/>
    <n v="550"/>
    <n v="28824"/>
    <x v="151"/>
    <x v="3"/>
    <x v="4"/>
  </r>
  <r>
    <s v="#PepsiCoRefresh"/>
    <n v="212"/>
    <n v="754"/>
    <n v="257"/>
    <n v="197"/>
    <n v="6786"/>
    <x v="152"/>
    <x v="0"/>
    <x v="5"/>
  </r>
  <r>
    <s v="#LiveForNow"/>
    <n v="64"/>
    <n v="985"/>
    <n v="287"/>
    <n v="932"/>
    <n v="6895"/>
    <x v="153"/>
    <x v="2"/>
    <x v="3"/>
  </r>
  <r>
    <s v="#LiveForNow"/>
    <n v="143"/>
    <n v="2283"/>
    <n v="130"/>
    <n v="210"/>
    <n v="22830"/>
    <x v="154"/>
    <x v="1"/>
    <x v="4"/>
  </r>
  <r>
    <s v="#LiveForNow"/>
    <n v="240"/>
    <n v="3352"/>
    <n v="482"/>
    <n v="941"/>
    <n v="43576"/>
    <x v="155"/>
    <x v="3"/>
    <x v="3"/>
  </r>
  <r>
    <s v="#LiveForNow"/>
    <n v="187"/>
    <n v="4775"/>
    <n v="206"/>
    <n v="173"/>
    <n v="47750"/>
    <x v="156"/>
    <x v="1"/>
    <x v="2"/>
  </r>
  <r>
    <s v="#PepsiCoRefresh"/>
    <n v="25"/>
    <n v="1762"/>
    <n v="423"/>
    <n v="405"/>
    <n v="22906"/>
    <x v="157"/>
    <x v="2"/>
    <x v="2"/>
  </r>
  <r>
    <s v="#LiveForNow"/>
    <n v="17"/>
    <n v="2120"/>
    <n v="488"/>
    <n v="158"/>
    <n v="12720"/>
    <x v="158"/>
    <x v="3"/>
    <x v="2"/>
  </r>
  <r>
    <s v="#PepsiCoRefresh"/>
    <n v="20"/>
    <n v="1082"/>
    <n v="484"/>
    <n v="209"/>
    <n v="19476"/>
    <x v="159"/>
    <x v="0"/>
    <x v="5"/>
  </r>
  <r>
    <s v="#PepsiCoRefresh"/>
    <n v="245"/>
    <n v="4671"/>
    <n v="366"/>
    <n v="876"/>
    <n v="51381"/>
    <x v="160"/>
    <x v="0"/>
    <x v="1"/>
  </r>
  <r>
    <s v="#LiveForNow"/>
    <n v="120"/>
    <n v="3430"/>
    <n v="164"/>
    <n v="566"/>
    <n v="48020"/>
    <x v="161"/>
    <x v="3"/>
    <x v="2"/>
  </r>
  <r>
    <s v="#PepsiCoRefresh"/>
    <n v="132"/>
    <n v="4501"/>
    <n v="323"/>
    <n v="375"/>
    <n v="22505"/>
    <x v="162"/>
    <x v="2"/>
    <x v="4"/>
  </r>
  <r>
    <s v="#PepsiCoRefresh"/>
    <n v="169"/>
    <n v="4934"/>
    <n v="156"/>
    <n v="971"/>
    <n v="39472"/>
    <x v="163"/>
    <x v="1"/>
    <x v="1"/>
  </r>
  <r>
    <s v="#PepsiCoRefresh"/>
    <n v="230"/>
    <n v="3239"/>
    <n v="211"/>
    <n v="43"/>
    <n v="22673"/>
    <x v="164"/>
    <x v="0"/>
    <x v="1"/>
  </r>
  <r>
    <s v="#LiveForNow"/>
    <n v="104"/>
    <n v="1076"/>
    <n v="306"/>
    <n v="313"/>
    <n v="11836"/>
    <x v="165"/>
    <x v="0"/>
    <x v="0"/>
  </r>
  <r>
    <s v="#LiveForNow"/>
    <n v="150"/>
    <n v="4771"/>
    <n v="56"/>
    <n v="818"/>
    <n v="57252"/>
    <x v="166"/>
    <x v="2"/>
    <x v="1"/>
  </r>
  <r>
    <s v="#ThirstyForMore"/>
    <n v="182"/>
    <n v="2418"/>
    <n v="54"/>
    <n v="754"/>
    <n v="43524"/>
    <x v="167"/>
    <x v="3"/>
    <x v="1"/>
  </r>
  <r>
    <s v="#ThirstyForMore"/>
    <n v="83"/>
    <n v="3809"/>
    <n v="200"/>
    <n v="273"/>
    <n v="34281"/>
    <x v="168"/>
    <x v="1"/>
    <x v="5"/>
  </r>
  <r>
    <s v="#PepsiCoRefresh"/>
    <n v="53"/>
    <n v="3577"/>
    <n v="493"/>
    <n v="596"/>
    <n v="67963"/>
    <x v="169"/>
    <x v="0"/>
    <x v="1"/>
  </r>
  <r>
    <s v="#LiveForNow"/>
    <n v="38"/>
    <n v="1018"/>
    <n v="332"/>
    <n v="447"/>
    <n v="18324"/>
    <x v="170"/>
    <x v="1"/>
    <x v="5"/>
  </r>
  <r>
    <s v="#ThirstyForMore"/>
    <n v="246"/>
    <n v="3073"/>
    <n v="174"/>
    <n v="553"/>
    <n v="52241"/>
    <x v="171"/>
    <x v="3"/>
    <x v="3"/>
  </r>
  <r>
    <s v="#LiveForNow"/>
    <n v="229"/>
    <n v="1330"/>
    <n v="35"/>
    <n v="925"/>
    <n v="15960"/>
    <x v="172"/>
    <x v="0"/>
    <x v="5"/>
  </r>
  <r>
    <s v="#ThirstyForMore"/>
    <n v="235"/>
    <n v="3828"/>
    <n v="253"/>
    <n v="148"/>
    <n v="30624"/>
    <x v="173"/>
    <x v="3"/>
    <x v="1"/>
  </r>
  <r>
    <s v="#LiveForNow"/>
    <n v="154"/>
    <n v="142"/>
    <n v="183"/>
    <n v="784"/>
    <n v="1704"/>
    <x v="174"/>
    <x v="2"/>
    <x v="0"/>
  </r>
  <r>
    <s v="#PepsiCoRefresh"/>
    <n v="266"/>
    <n v="3798"/>
    <n v="279"/>
    <n v="31"/>
    <n v="75960"/>
    <x v="175"/>
    <x v="3"/>
    <x v="5"/>
  </r>
  <r>
    <s v="#PepsiCoRefresh"/>
    <n v="52"/>
    <n v="3099"/>
    <n v="171"/>
    <n v="694"/>
    <n v="43386"/>
    <x v="176"/>
    <x v="2"/>
    <x v="3"/>
  </r>
  <r>
    <s v="#PepsiCoRefresh"/>
    <n v="238"/>
    <n v="129"/>
    <n v="136"/>
    <n v="643"/>
    <n v="1290"/>
    <x v="177"/>
    <x v="2"/>
    <x v="5"/>
  </r>
  <r>
    <s v="#PepsiCoRefresh"/>
    <n v="292"/>
    <n v="3796"/>
    <n v="395"/>
    <n v="667"/>
    <n v="64532"/>
    <x v="178"/>
    <x v="3"/>
    <x v="3"/>
  </r>
  <r>
    <s v="#PepsiCoRefresh"/>
    <n v="11"/>
    <n v="3711"/>
    <n v="290"/>
    <n v="352"/>
    <n v="48243"/>
    <x v="179"/>
    <x v="1"/>
    <x v="1"/>
  </r>
  <r>
    <s v="#ThirstyForMore"/>
    <n v="239"/>
    <n v="606"/>
    <n v="470"/>
    <n v="789"/>
    <n v="7878"/>
    <x v="180"/>
    <x v="1"/>
    <x v="4"/>
  </r>
  <r>
    <s v="#PepsiCoRefresh"/>
    <n v="173"/>
    <n v="4689"/>
    <n v="403"/>
    <n v="134"/>
    <n v="51579"/>
    <x v="181"/>
    <x v="3"/>
    <x v="4"/>
  </r>
  <r>
    <s v="#LiveForNow"/>
    <n v="208"/>
    <n v="360"/>
    <n v="393"/>
    <n v="590"/>
    <n v="4680"/>
    <x v="182"/>
    <x v="2"/>
    <x v="2"/>
  </r>
  <r>
    <s v="#ThirstyForMore"/>
    <n v="251"/>
    <n v="3215"/>
    <n v="202"/>
    <n v="960"/>
    <n v="32150"/>
    <x v="183"/>
    <x v="0"/>
    <x v="4"/>
  </r>
  <r>
    <s v="#ThirstyForMore"/>
    <n v="71"/>
    <n v="4523"/>
    <n v="157"/>
    <n v="61"/>
    <n v="49753"/>
    <x v="184"/>
    <x v="2"/>
    <x v="3"/>
  </r>
  <r>
    <s v="#ThirstyForMore"/>
    <n v="264"/>
    <n v="4292"/>
    <n v="392"/>
    <n v="51"/>
    <n v="55796"/>
    <x v="185"/>
    <x v="3"/>
    <x v="3"/>
  </r>
  <r>
    <s v="#ThirstyForMore"/>
    <n v="300"/>
    <n v="1644"/>
    <n v="150"/>
    <n v="546"/>
    <n v="27948"/>
    <x v="186"/>
    <x v="0"/>
    <x v="0"/>
  </r>
  <r>
    <s v="#LiveForNow"/>
    <n v="137"/>
    <n v="2728"/>
    <n v="215"/>
    <n v="533"/>
    <n v="40920"/>
    <x v="187"/>
    <x v="1"/>
    <x v="0"/>
  </r>
  <r>
    <s v="#PepsiCoRefresh"/>
    <n v="192"/>
    <n v="3360"/>
    <n v="500"/>
    <n v="525"/>
    <n v="60480"/>
    <x v="188"/>
    <x v="3"/>
    <x v="0"/>
  </r>
  <r>
    <s v="#LiveForNow"/>
    <n v="145"/>
    <n v="1963"/>
    <n v="19"/>
    <n v="213"/>
    <n v="39260"/>
    <x v="189"/>
    <x v="1"/>
    <x v="1"/>
  </r>
  <r>
    <s v="#LiveForNow"/>
    <n v="51"/>
    <n v="4285"/>
    <n v="376"/>
    <n v="886"/>
    <n v="55705"/>
    <x v="190"/>
    <x v="1"/>
    <x v="2"/>
  </r>
  <r>
    <s v="#ThirstyForMore"/>
    <n v="272"/>
    <n v="1176"/>
    <n v="394"/>
    <n v="464"/>
    <n v="14112"/>
    <x v="191"/>
    <x v="2"/>
    <x v="5"/>
  </r>
  <r>
    <s v="#ThirstyForMore"/>
    <n v="223"/>
    <n v="4858"/>
    <n v="129"/>
    <n v="317"/>
    <n v="53438"/>
    <x v="192"/>
    <x v="0"/>
    <x v="4"/>
  </r>
  <r>
    <s v="#ThirstyForMore"/>
    <n v="195"/>
    <n v="4350"/>
    <n v="7"/>
    <n v="771"/>
    <n v="60900"/>
    <x v="193"/>
    <x v="1"/>
    <x v="2"/>
  </r>
  <r>
    <s v="#LiveForNow"/>
    <n v="282"/>
    <n v="914"/>
    <n v="246"/>
    <n v="464"/>
    <n v="11882"/>
    <x v="194"/>
    <x v="2"/>
    <x v="3"/>
  </r>
  <r>
    <s v="#ThirstyForMore"/>
    <n v="85"/>
    <n v="1813"/>
    <n v="72"/>
    <n v="623"/>
    <n v="19943"/>
    <x v="195"/>
    <x v="2"/>
    <x v="1"/>
  </r>
  <r>
    <s v="#ThirstyForMore"/>
    <n v="19"/>
    <n v="4782"/>
    <n v="82"/>
    <n v="721"/>
    <n v="86076"/>
    <x v="196"/>
    <x v="0"/>
    <x v="0"/>
  </r>
  <r>
    <s v="#PepsiCoRefresh"/>
    <n v="158"/>
    <n v="1048"/>
    <n v="450"/>
    <n v="374"/>
    <n v="9432"/>
    <x v="197"/>
    <x v="0"/>
    <x v="4"/>
  </r>
  <r>
    <s v="#PepsiCoRefresh"/>
    <n v="277"/>
    <n v="2509"/>
    <n v="171"/>
    <n v="324"/>
    <n v="35126"/>
    <x v="198"/>
    <x v="1"/>
    <x v="3"/>
  </r>
  <r>
    <s v="#PepsiCoRefresh"/>
    <n v="233"/>
    <n v="3718"/>
    <n v="310"/>
    <n v="385"/>
    <n v="70642"/>
    <x v="199"/>
    <x v="3"/>
    <x v="0"/>
  </r>
  <r>
    <s v="#ThirstyForMore"/>
    <n v="49"/>
    <n v="802"/>
    <n v="244"/>
    <n v="262"/>
    <n v="14436"/>
    <x v="200"/>
    <x v="0"/>
    <x v="0"/>
  </r>
  <r>
    <s v="#ThirstyForMore"/>
    <n v="288"/>
    <n v="1871"/>
    <n v="335"/>
    <n v="252"/>
    <n v="29936"/>
    <x v="201"/>
    <x v="3"/>
    <x v="4"/>
  </r>
  <r>
    <s v="#LiveForNow"/>
    <n v="286"/>
    <n v="3773"/>
    <n v="38"/>
    <n v="299"/>
    <n v="71687"/>
    <x v="202"/>
    <x v="2"/>
    <x v="3"/>
  </r>
  <r>
    <s v="#LiveForNow"/>
    <n v="198"/>
    <n v="2234"/>
    <n v="432"/>
    <n v="653"/>
    <n v="11170"/>
    <x v="203"/>
    <x v="2"/>
    <x v="3"/>
  </r>
  <r>
    <s v="#PepsiCoRefresh"/>
    <n v="171"/>
    <n v="3820"/>
    <n v="268"/>
    <n v="697"/>
    <n v="45840"/>
    <x v="204"/>
    <x v="0"/>
    <x v="5"/>
  </r>
  <r>
    <s v="#ThirstyForMore"/>
    <n v="87"/>
    <n v="941"/>
    <n v="458"/>
    <n v="121"/>
    <n v="14115"/>
    <x v="205"/>
    <x v="0"/>
    <x v="1"/>
  </r>
  <r>
    <s v="#PepsiCoRefresh"/>
    <n v="129"/>
    <n v="4274"/>
    <n v="281"/>
    <n v="340"/>
    <n v="34192"/>
    <x v="206"/>
    <x v="0"/>
    <x v="3"/>
  </r>
  <r>
    <s v="#PepsiCoRefresh"/>
    <n v="135"/>
    <n v="2949"/>
    <n v="403"/>
    <n v="476"/>
    <n v="44235"/>
    <x v="207"/>
    <x v="1"/>
    <x v="5"/>
  </r>
  <r>
    <s v="#LiveForNow"/>
    <n v="49"/>
    <n v="3160"/>
    <n v="297"/>
    <n v="204"/>
    <n v="44240"/>
    <x v="208"/>
    <x v="0"/>
    <x v="5"/>
  </r>
  <r>
    <s v="#LiveForNow"/>
    <n v="287"/>
    <n v="257"/>
    <n v="398"/>
    <n v="966"/>
    <n v="3341"/>
    <x v="209"/>
    <x v="1"/>
    <x v="4"/>
  </r>
  <r>
    <s v="#LiveForNow"/>
    <n v="21"/>
    <n v="2120"/>
    <n v="212"/>
    <n v="38"/>
    <n v="12720"/>
    <x v="210"/>
    <x v="0"/>
    <x v="3"/>
  </r>
  <r>
    <s v="#PepsiCoRefresh"/>
    <n v="219"/>
    <n v="3874"/>
    <n v="19"/>
    <n v="884"/>
    <n v="38740"/>
    <x v="211"/>
    <x v="1"/>
    <x v="5"/>
  </r>
  <r>
    <s v="#ThirstyForMore"/>
    <n v="248"/>
    <n v="2696"/>
    <n v="443"/>
    <n v="628"/>
    <n v="45832"/>
    <x v="212"/>
    <x v="3"/>
    <x v="3"/>
  </r>
  <r>
    <s v="#LiveForNow"/>
    <n v="282"/>
    <n v="521"/>
    <n v="315"/>
    <n v="746"/>
    <n v="4168"/>
    <x v="213"/>
    <x v="2"/>
    <x v="4"/>
  </r>
  <r>
    <s v="#ThirstyForMore"/>
    <n v="89"/>
    <n v="4872"/>
    <n v="176"/>
    <n v="925"/>
    <n v="82824"/>
    <x v="214"/>
    <x v="3"/>
    <x v="4"/>
  </r>
  <r>
    <s v="#ThirstyForMore"/>
    <n v="119"/>
    <n v="1509"/>
    <n v="163"/>
    <n v="88"/>
    <n v="30180"/>
    <x v="215"/>
    <x v="1"/>
    <x v="2"/>
  </r>
  <r>
    <s v="#PepsiCoRefresh"/>
    <n v="56"/>
    <n v="4606"/>
    <n v="230"/>
    <n v="931"/>
    <n v="92120"/>
    <x v="216"/>
    <x v="3"/>
    <x v="4"/>
  </r>
  <r>
    <s v="#PepsiCoRefresh"/>
    <n v="275"/>
    <n v="1869"/>
    <n v="490"/>
    <n v="453"/>
    <n v="14952"/>
    <x v="217"/>
    <x v="3"/>
    <x v="3"/>
  </r>
  <r>
    <s v="#PepsiCoRefresh"/>
    <n v="270"/>
    <n v="1188"/>
    <n v="174"/>
    <n v="470"/>
    <n v="7128"/>
    <x v="218"/>
    <x v="0"/>
    <x v="0"/>
  </r>
  <r>
    <s v="#ThirstyForMore"/>
    <n v="12"/>
    <n v="84"/>
    <n v="85"/>
    <n v="897"/>
    <n v="588"/>
    <x v="219"/>
    <x v="2"/>
    <x v="2"/>
  </r>
  <r>
    <s v="#PepsiCoRefresh"/>
    <n v="23"/>
    <n v="4453"/>
    <n v="420"/>
    <n v="111"/>
    <n v="31171"/>
    <x v="220"/>
    <x v="3"/>
    <x v="5"/>
  </r>
  <r>
    <s v="#LiveForNow"/>
    <n v="39"/>
    <n v="1814"/>
    <n v="363"/>
    <n v="653"/>
    <n v="25396"/>
    <x v="221"/>
    <x v="3"/>
    <x v="0"/>
  </r>
  <r>
    <s v="#PepsiCoRefresh"/>
    <n v="252"/>
    <n v="3338"/>
    <n v="118"/>
    <n v="277"/>
    <n v="60084"/>
    <x v="222"/>
    <x v="0"/>
    <x v="4"/>
  </r>
  <r>
    <s v="#PepsiCoRefresh"/>
    <n v="164"/>
    <n v="602"/>
    <n v="156"/>
    <n v="594"/>
    <n v="4214"/>
    <x v="223"/>
    <x v="3"/>
    <x v="4"/>
  </r>
  <r>
    <s v="#ThirstyForMore"/>
    <n v="118"/>
    <n v="4672"/>
    <n v="32"/>
    <n v="325"/>
    <n v="88768"/>
    <x v="224"/>
    <x v="0"/>
    <x v="3"/>
  </r>
  <r>
    <s v="#PepsiCoRefresh"/>
    <n v="121"/>
    <n v="1741"/>
    <n v="318"/>
    <n v="164"/>
    <n v="8705"/>
    <x v="225"/>
    <x v="2"/>
    <x v="3"/>
  </r>
  <r>
    <s v="#LiveForNow"/>
    <n v="217"/>
    <n v="246"/>
    <n v="130"/>
    <n v="149"/>
    <n v="4674"/>
    <x v="226"/>
    <x v="2"/>
    <x v="1"/>
  </r>
  <r>
    <s v="#ThirstyForMore"/>
    <n v="195"/>
    <n v="4808"/>
    <n v="320"/>
    <n v="772"/>
    <n v="72120"/>
    <x v="227"/>
    <x v="2"/>
    <x v="2"/>
  </r>
  <r>
    <s v="#PepsiCoRefresh"/>
    <n v="118"/>
    <n v="4799"/>
    <n v="289"/>
    <n v="694"/>
    <n v="43191"/>
    <x v="228"/>
    <x v="2"/>
    <x v="3"/>
  </r>
  <r>
    <s v="#ThirstyForMore"/>
    <n v="84"/>
    <n v="3663"/>
    <n v="295"/>
    <n v="17"/>
    <n v="51282"/>
    <x v="229"/>
    <x v="3"/>
    <x v="0"/>
  </r>
  <r>
    <s v="#LiveForNow"/>
    <n v="251"/>
    <n v="1430"/>
    <n v="33"/>
    <n v="376"/>
    <n v="21450"/>
    <x v="230"/>
    <x v="2"/>
    <x v="1"/>
  </r>
  <r>
    <s v="#ThirstyForMore"/>
    <n v="201"/>
    <n v="249"/>
    <n v="230"/>
    <n v="592"/>
    <n v="1494"/>
    <x v="231"/>
    <x v="0"/>
    <x v="2"/>
  </r>
  <r>
    <s v="#LiveForNow"/>
    <n v="249"/>
    <n v="2382"/>
    <n v="134"/>
    <n v="265"/>
    <n v="38112"/>
    <x v="232"/>
    <x v="3"/>
    <x v="4"/>
  </r>
  <r>
    <s v="#PepsiCoRefresh"/>
    <n v="42"/>
    <n v="1272"/>
    <n v="99"/>
    <n v="465"/>
    <n v="24168"/>
    <x v="233"/>
    <x v="3"/>
    <x v="1"/>
  </r>
  <r>
    <s v="#PepsiCoRefresh"/>
    <n v="241"/>
    <n v="3196"/>
    <n v="376"/>
    <n v="941"/>
    <n v="35156"/>
    <x v="234"/>
    <x v="3"/>
    <x v="4"/>
  </r>
  <r>
    <s v="#LiveForNow"/>
    <n v="194"/>
    <n v="1257"/>
    <n v="351"/>
    <n v="19"/>
    <n v="12570"/>
    <x v="235"/>
    <x v="3"/>
    <x v="1"/>
  </r>
  <r>
    <s v="#LiveForNow"/>
    <n v="76"/>
    <n v="3770"/>
    <n v="129"/>
    <n v="917"/>
    <n v="71630"/>
    <x v="236"/>
    <x v="2"/>
    <x v="2"/>
  </r>
  <r>
    <s v="#LiveForNow"/>
    <n v="43"/>
    <n v="4725"/>
    <n v="362"/>
    <n v="400"/>
    <n v="75600"/>
    <x v="237"/>
    <x v="0"/>
    <x v="1"/>
  </r>
  <r>
    <s v="#LiveForNow"/>
    <n v="102"/>
    <n v="4188"/>
    <n v="118"/>
    <n v="942"/>
    <n v="20940"/>
    <x v="238"/>
    <x v="1"/>
    <x v="1"/>
  </r>
  <r>
    <s v="#ThirstyForMore"/>
    <n v="145"/>
    <n v="929"/>
    <n v="322"/>
    <n v="192"/>
    <n v="16722"/>
    <x v="239"/>
    <x v="0"/>
    <x v="3"/>
  </r>
  <r>
    <s v="#PepsiCoRefresh"/>
    <n v="122"/>
    <n v="4321"/>
    <n v="172"/>
    <n v="874"/>
    <n v="30247"/>
    <x v="240"/>
    <x v="3"/>
    <x v="2"/>
  </r>
  <r>
    <s v="#ThirstyForMore"/>
    <n v="210"/>
    <n v="4767"/>
    <n v="340"/>
    <n v="190"/>
    <n v="28602"/>
    <x v="241"/>
    <x v="3"/>
    <x v="0"/>
  </r>
  <r>
    <s v="#LiveForNow"/>
    <n v="32"/>
    <n v="3592"/>
    <n v="375"/>
    <n v="911"/>
    <n v="50288"/>
    <x v="242"/>
    <x v="0"/>
    <x v="4"/>
  </r>
  <r>
    <s v="#LiveForNow"/>
    <n v="63"/>
    <n v="4661"/>
    <n v="433"/>
    <n v="935"/>
    <n v="23305"/>
    <x v="243"/>
    <x v="1"/>
    <x v="5"/>
  </r>
  <r>
    <s v="#ThirstyForMore"/>
    <n v="177"/>
    <n v="4134"/>
    <n v="99"/>
    <n v="824"/>
    <n v="41340"/>
    <x v="244"/>
    <x v="3"/>
    <x v="0"/>
  </r>
  <r>
    <s v="#LiveForNow"/>
    <n v="160"/>
    <n v="400"/>
    <n v="434"/>
    <n v="680"/>
    <n v="6400"/>
    <x v="245"/>
    <x v="3"/>
    <x v="4"/>
  </r>
  <r>
    <s v="#LiveForNow"/>
    <n v="208"/>
    <n v="3960"/>
    <n v="8"/>
    <n v="266"/>
    <n v="35640"/>
    <x v="246"/>
    <x v="3"/>
    <x v="0"/>
  </r>
  <r>
    <s v="#ThirstyForMore"/>
    <n v="212"/>
    <n v="886"/>
    <n v="153"/>
    <n v="126"/>
    <n v="4430"/>
    <x v="247"/>
    <x v="3"/>
    <x v="2"/>
  </r>
  <r>
    <s v="#ThirstyForMore"/>
    <n v="254"/>
    <n v="827"/>
    <n v="402"/>
    <n v="77"/>
    <n v="14886"/>
    <x v="248"/>
    <x v="0"/>
    <x v="4"/>
  </r>
  <r>
    <s v="#LiveForNow"/>
    <n v="251"/>
    <n v="3813"/>
    <n v="274"/>
    <n v="935"/>
    <n v="68634"/>
    <x v="249"/>
    <x v="3"/>
    <x v="0"/>
  </r>
  <r>
    <s v="#LiveForNow"/>
    <n v="189"/>
    <n v="1377"/>
    <n v="387"/>
    <n v="796"/>
    <n v="22032"/>
    <x v="250"/>
    <x v="2"/>
    <x v="3"/>
  </r>
  <r>
    <s v="#LiveForNow"/>
    <n v="64"/>
    <n v="2089"/>
    <n v="69"/>
    <n v="476"/>
    <n v="16712"/>
    <x v="251"/>
    <x v="3"/>
    <x v="3"/>
  </r>
  <r>
    <s v="#ThirstyForMore"/>
    <n v="205"/>
    <n v="3791"/>
    <n v="228"/>
    <n v="593"/>
    <n v="53074"/>
    <x v="252"/>
    <x v="0"/>
    <x v="0"/>
  </r>
  <r>
    <s v="#LiveForNow"/>
    <n v="224"/>
    <n v="2692"/>
    <n v="64"/>
    <n v="115"/>
    <n v="21536"/>
    <x v="253"/>
    <x v="0"/>
    <x v="4"/>
  </r>
  <r>
    <s v="#LiveForNow"/>
    <n v="226"/>
    <n v="3767"/>
    <n v="238"/>
    <n v="514"/>
    <n v="37670"/>
    <x v="254"/>
    <x v="3"/>
    <x v="2"/>
  </r>
  <r>
    <s v="#ThirstyForMore"/>
    <n v="248"/>
    <n v="2143"/>
    <n v="204"/>
    <n v="12"/>
    <n v="40717"/>
    <x v="255"/>
    <x v="1"/>
    <x v="3"/>
  </r>
  <r>
    <s v="#ThirstyForMore"/>
    <n v="25"/>
    <n v="3090"/>
    <n v="164"/>
    <n v="697"/>
    <n v="49440"/>
    <x v="256"/>
    <x v="3"/>
    <x v="4"/>
  </r>
  <r>
    <s v="#ThirstyForMore"/>
    <n v="172"/>
    <n v="3601"/>
    <n v="75"/>
    <n v="695"/>
    <n v="21606"/>
    <x v="257"/>
    <x v="2"/>
    <x v="2"/>
  </r>
  <r>
    <s v="#PepsiCoRefresh"/>
    <n v="93"/>
    <n v="562"/>
    <n v="149"/>
    <n v="158"/>
    <n v="3372"/>
    <x v="258"/>
    <x v="3"/>
    <x v="1"/>
  </r>
  <r>
    <s v="#PepsiCoRefresh"/>
    <n v="10"/>
    <n v="4332"/>
    <n v="219"/>
    <n v="771"/>
    <n v="60648"/>
    <x v="259"/>
    <x v="2"/>
    <x v="2"/>
  </r>
  <r>
    <s v="#ThirstyForMore"/>
    <n v="170"/>
    <n v="4853"/>
    <n v="340"/>
    <n v="837"/>
    <n v="72795"/>
    <x v="260"/>
    <x v="2"/>
    <x v="4"/>
  </r>
  <r>
    <s v="#PepsiCoRefresh"/>
    <n v="237"/>
    <n v="1206"/>
    <n v="36"/>
    <n v="238"/>
    <n v="9648"/>
    <x v="261"/>
    <x v="1"/>
    <x v="4"/>
  </r>
  <r>
    <s v="#LiveForNow"/>
    <n v="20"/>
    <n v="2603"/>
    <n v="205"/>
    <n v="690"/>
    <n v="13015"/>
    <x v="262"/>
    <x v="2"/>
    <x v="0"/>
  </r>
  <r>
    <s v="#PepsiCoRefresh"/>
    <n v="293"/>
    <n v="59"/>
    <n v="93"/>
    <n v="163"/>
    <n v="590"/>
    <x v="263"/>
    <x v="0"/>
    <x v="4"/>
  </r>
  <r>
    <s v="#ThirstyForMore"/>
    <n v="41"/>
    <n v="1877"/>
    <n v="225"/>
    <n v="745"/>
    <n v="11262"/>
    <x v="264"/>
    <x v="0"/>
    <x v="3"/>
  </r>
  <r>
    <s v="#PepsiCoRefresh"/>
    <n v="10"/>
    <n v="4182"/>
    <n v="240"/>
    <n v="640"/>
    <n v="50184"/>
    <x v="265"/>
    <x v="3"/>
    <x v="2"/>
  </r>
  <r>
    <s v="#LiveForNow"/>
    <n v="62"/>
    <n v="4187"/>
    <n v="31"/>
    <n v="66"/>
    <n v="66992"/>
    <x v="266"/>
    <x v="0"/>
    <x v="0"/>
  </r>
  <r>
    <s v="#ThirstyForMore"/>
    <n v="269"/>
    <n v="4579"/>
    <n v="300"/>
    <n v="125"/>
    <n v="59527"/>
    <x v="267"/>
    <x v="2"/>
    <x v="0"/>
  </r>
  <r>
    <s v="#PepsiCoRefresh"/>
    <n v="45"/>
    <n v="4561"/>
    <n v="441"/>
    <n v="51"/>
    <n v="22805"/>
    <x v="268"/>
    <x v="2"/>
    <x v="5"/>
  </r>
  <r>
    <s v="#PepsiCoRefresh"/>
    <n v="241"/>
    <n v="3774"/>
    <n v="39"/>
    <n v="239"/>
    <n v="60384"/>
    <x v="269"/>
    <x v="1"/>
    <x v="0"/>
  </r>
  <r>
    <s v="#ThirstyForMore"/>
    <n v="195"/>
    <n v="3575"/>
    <n v="111"/>
    <n v="749"/>
    <n v="21450"/>
    <x v="270"/>
    <x v="2"/>
    <x v="5"/>
  </r>
  <r>
    <s v="#PepsiCoRefresh"/>
    <n v="217"/>
    <n v="4941"/>
    <n v="266"/>
    <n v="414"/>
    <n v="39528"/>
    <x v="271"/>
    <x v="2"/>
    <x v="1"/>
  </r>
  <r>
    <s v="#ThirstyForMore"/>
    <n v="296"/>
    <n v="3641"/>
    <n v="46"/>
    <n v="226"/>
    <n v="40051"/>
    <x v="272"/>
    <x v="1"/>
    <x v="2"/>
  </r>
  <r>
    <s v="#PepsiCoRefresh"/>
    <n v="44"/>
    <n v="3535"/>
    <n v="152"/>
    <n v="494"/>
    <n v="53025"/>
    <x v="273"/>
    <x v="0"/>
    <x v="3"/>
  </r>
  <r>
    <s v="#ThirstyForMore"/>
    <n v="58"/>
    <n v="1741"/>
    <n v="345"/>
    <n v="831"/>
    <n v="17410"/>
    <x v="274"/>
    <x v="3"/>
    <x v="0"/>
  </r>
  <r>
    <s v="#PepsiCoRefresh"/>
    <n v="137"/>
    <n v="1556"/>
    <n v="131"/>
    <n v="195"/>
    <n v="9336"/>
    <x v="275"/>
    <x v="0"/>
    <x v="3"/>
  </r>
  <r>
    <s v="#LiveForNow"/>
    <n v="238"/>
    <n v="4236"/>
    <n v="298"/>
    <n v="711"/>
    <n v="21180"/>
    <x v="276"/>
    <x v="3"/>
    <x v="4"/>
  </r>
  <r>
    <s v="#ThirstyForMore"/>
    <n v="282"/>
    <n v="4516"/>
    <n v="169"/>
    <n v="836"/>
    <n v="49676"/>
    <x v="277"/>
    <x v="0"/>
    <x v="1"/>
  </r>
  <r>
    <s v="#PepsiCoRefresh"/>
    <n v="279"/>
    <n v="4905"/>
    <n v="129"/>
    <n v="845"/>
    <n v="98100"/>
    <x v="278"/>
    <x v="1"/>
    <x v="4"/>
  </r>
  <r>
    <s v="#ThirstyForMore"/>
    <n v="104"/>
    <n v="4275"/>
    <n v="385"/>
    <n v="680"/>
    <n v="64125"/>
    <x v="279"/>
    <x v="1"/>
    <x v="5"/>
  </r>
  <r>
    <s v="#ThirstyForMore"/>
    <n v="135"/>
    <n v="3166"/>
    <n v="341"/>
    <n v="90"/>
    <n v="56988"/>
    <x v="280"/>
    <x v="1"/>
    <x v="4"/>
  </r>
  <r>
    <s v="#LiveForNow"/>
    <n v="30"/>
    <n v="1488"/>
    <n v="168"/>
    <n v="417"/>
    <n v="19344"/>
    <x v="281"/>
    <x v="2"/>
    <x v="5"/>
  </r>
  <r>
    <s v="#LiveForNow"/>
    <n v="157"/>
    <n v="3367"/>
    <n v="57"/>
    <n v="302"/>
    <n v="63973"/>
    <x v="282"/>
    <x v="0"/>
    <x v="0"/>
  </r>
  <r>
    <s v="#PepsiCoRefresh"/>
    <n v="231"/>
    <n v="571"/>
    <n v="352"/>
    <n v="190"/>
    <n v="9707"/>
    <x v="283"/>
    <x v="0"/>
    <x v="1"/>
  </r>
  <r>
    <s v="#ThirstyForMore"/>
    <n v="174"/>
    <n v="4021"/>
    <n v="77"/>
    <n v="794"/>
    <n v="36189"/>
    <x v="284"/>
    <x v="1"/>
    <x v="1"/>
  </r>
  <r>
    <s v="#LiveForNow"/>
    <n v="228"/>
    <n v="3389"/>
    <n v="229"/>
    <n v="344"/>
    <n v="20334"/>
    <x v="285"/>
    <x v="1"/>
    <x v="5"/>
  </r>
  <r>
    <s v="#ThirstyForMore"/>
    <n v="82"/>
    <n v="1164"/>
    <n v="324"/>
    <n v="616"/>
    <n v="6984"/>
    <x v="286"/>
    <x v="2"/>
    <x v="0"/>
  </r>
  <r>
    <s v="#LiveForNow"/>
    <n v="262"/>
    <n v="4780"/>
    <n v="380"/>
    <n v="691"/>
    <n v="86040"/>
    <x v="287"/>
    <x v="1"/>
    <x v="3"/>
  </r>
  <r>
    <s v="#LiveForNow"/>
    <n v="129"/>
    <n v="2751"/>
    <n v="430"/>
    <n v="33"/>
    <n v="44016"/>
    <x v="288"/>
    <x v="3"/>
    <x v="3"/>
  </r>
  <r>
    <s v="#ThirstyForMore"/>
    <n v="191"/>
    <n v="2107"/>
    <n v="349"/>
    <n v="550"/>
    <n v="35819"/>
    <x v="289"/>
    <x v="2"/>
    <x v="3"/>
  </r>
  <r>
    <s v="#ThirstyForMore"/>
    <n v="35"/>
    <n v="4663"/>
    <n v="225"/>
    <n v="145"/>
    <n v="69945"/>
    <x v="290"/>
    <x v="3"/>
    <x v="5"/>
  </r>
  <r>
    <s v="#PepsiCoRefresh"/>
    <n v="238"/>
    <n v="880"/>
    <n v="345"/>
    <n v="297"/>
    <n v="12320"/>
    <x v="291"/>
    <x v="3"/>
    <x v="1"/>
  </r>
  <r>
    <s v="#ThirstyForMore"/>
    <n v="277"/>
    <n v="2634"/>
    <n v="241"/>
    <n v="726"/>
    <n v="28974"/>
    <x v="292"/>
    <x v="3"/>
    <x v="1"/>
  </r>
  <r>
    <s v="#ThirstyForMore"/>
    <n v="89"/>
    <n v="4731"/>
    <n v="276"/>
    <n v="173"/>
    <n v="28386"/>
    <x v="293"/>
    <x v="3"/>
    <x v="3"/>
  </r>
  <r>
    <s v="#LiveForNow"/>
    <n v="235"/>
    <n v="1952"/>
    <n v="287"/>
    <n v="344"/>
    <n v="15616"/>
    <x v="294"/>
    <x v="0"/>
    <x v="4"/>
  </r>
  <r>
    <s v="#PepsiCoRefresh"/>
    <n v="210"/>
    <n v="3440"/>
    <n v="20"/>
    <n v="13"/>
    <n v="58480"/>
    <x v="295"/>
    <x v="0"/>
    <x v="5"/>
  </r>
  <r>
    <s v="#ThirstyForMore"/>
    <n v="24"/>
    <n v="2166"/>
    <n v="117"/>
    <n v="354"/>
    <n v="10830"/>
    <x v="296"/>
    <x v="0"/>
    <x v="1"/>
  </r>
  <r>
    <s v="#PepsiCoRefresh"/>
    <n v="14"/>
    <n v="4303"/>
    <n v="286"/>
    <n v="451"/>
    <n v="86060"/>
    <x v="297"/>
    <x v="3"/>
    <x v="4"/>
  </r>
  <r>
    <s v="#LiveForNow"/>
    <n v="70"/>
    <n v="2581"/>
    <n v="117"/>
    <n v="517"/>
    <n v="23229"/>
    <x v="298"/>
    <x v="3"/>
    <x v="4"/>
  </r>
  <r>
    <s v="#PepsiCoRefresh"/>
    <n v="191"/>
    <n v="4494"/>
    <n v="45"/>
    <n v="717"/>
    <n v="62916"/>
    <x v="299"/>
    <x v="0"/>
    <x v="3"/>
  </r>
  <r>
    <s v="#AnytimeIsPepsiTime"/>
    <n v="15"/>
    <n v="1461"/>
    <n v="344"/>
    <n v="184"/>
    <n v="21915"/>
    <x v="0"/>
    <x v="0"/>
    <x v="0"/>
  </r>
  <r>
    <s v="#BetterWithPepsi"/>
    <n v="117"/>
    <n v="4054"/>
    <n v="493"/>
    <n v="389"/>
    <n v="64864"/>
    <x v="1"/>
    <x v="0"/>
    <x v="1"/>
  </r>
  <r>
    <s v="#PepsiCoRefresh"/>
    <n v="224"/>
    <n v="3557"/>
    <n v="424"/>
    <n v="687"/>
    <n v="71140"/>
    <x v="4"/>
    <x v="1"/>
    <x v="0"/>
  </r>
  <r>
    <s v="#AnytimeIsPepsiTime"/>
    <n v="225"/>
    <n v="1606"/>
    <n v="316"/>
    <n v="547"/>
    <n v="32120"/>
    <x v="22"/>
    <x v="3"/>
    <x v="5"/>
  </r>
  <r>
    <s v="#BetterWithPepsi"/>
    <n v="11"/>
    <n v="804"/>
    <n v="43"/>
    <n v="639"/>
    <n v="4020"/>
    <x v="52"/>
    <x v="1"/>
    <x v="3"/>
  </r>
  <r>
    <s v="#PepsiCoRefresh"/>
    <n v="84"/>
    <n v="904"/>
    <n v="63"/>
    <n v="973"/>
    <n v="11752"/>
    <x v="59"/>
    <x v="2"/>
    <x v="5"/>
  </r>
  <r>
    <s v="#PepsiCoRefresh"/>
    <n v="200"/>
    <n v="725"/>
    <n v="428"/>
    <n v="88"/>
    <n v="14500"/>
    <x v="81"/>
    <x v="2"/>
    <x v="4"/>
  </r>
  <r>
    <s v="#BetterWithPepsi"/>
    <n v="242"/>
    <n v="3428"/>
    <n v="85"/>
    <n v="305"/>
    <n v="58276"/>
    <x v="85"/>
    <x v="1"/>
    <x v="1"/>
  </r>
  <r>
    <s v="#AnytimeIsPepsiTime"/>
    <n v="36"/>
    <n v="4739"/>
    <n v="135"/>
    <n v="527"/>
    <n v="61607"/>
    <x v="96"/>
    <x v="2"/>
    <x v="4"/>
  </r>
  <r>
    <s v="#AnytimeIsPepsiTime"/>
    <n v="242"/>
    <n v="2493"/>
    <n v="44"/>
    <n v="97"/>
    <n v="42381"/>
    <x v="114"/>
    <x v="0"/>
    <x v="4"/>
  </r>
  <r>
    <s v="#SmoothLikeNitroPepsi"/>
    <n v="10"/>
    <n v="2291"/>
    <n v="485"/>
    <n v="78"/>
    <n v="18328"/>
    <x v="139"/>
    <x v="3"/>
    <x v="4"/>
  </r>
  <r>
    <s v="#AnytimeIsPepsiTime"/>
    <n v="200"/>
    <n v="3065"/>
    <n v="142"/>
    <n v="772"/>
    <n v="18390"/>
    <x v="145"/>
    <x v="1"/>
    <x v="0"/>
  </r>
  <r>
    <s v="#AnytimeIsPepsiTime"/>
    <n v="169"/>
    <n v="4934"/>
    <n v="156"/>
    <n v="971"/>
    <n v="39472"/>
    <x v="163"/>
    <x v="1"/>
    <x v="1"/>
  </r>
  <r>
    <s v="#PepsiCoRefresh"/>
    <n v="282"/>
    <n v="914"/>
    <n v="246"/>
    <n v="464"/>
    <n v="11882"/>
    <x v="194"/>
    <x v="2"/>
    <x v="3"/>
  </r>
  <r>
    <s v="#SmoothLikeNitroPepsi"/>
    <n v="171"/>
    <n v="3820"/>
    <n v="268"/>
    <n v="697"/>
    <n v="45840"/>
    <x v="204"/>
    <x v="0"/>
    <x v="5"/>
  </r>
  <r>
    <s v="#SmoothLikeNitroPepsi"/>
    <n v="129"/>
    <n v="4274"/>
    <n v="281"/>
    <n v="340"/>
    <n v="34192"/>
    <x v="206"/>
    <x v="0"/>
    <x v="3"/>
  </r>
  <r>
    <s v="#AnytimeIsPepsiTime"/>
    <n v="49"/>
    <n v="3160"/>
    <n v="297"/>
    <n v="204"/>
    <n v="44240"/>
    <x v="208"/>
    <x v="0"/>
    <x v="5"/>
  </r>
  <r>
    <s v="#SmoothLikeNitroPepsi"/>
    <n v="39"/>
    <n v="1814"/>
    <n v="363"/>
    <n v="653"/>
    <n v="25396"/>
    <x v="221"/>
    <x v="3"/>
    <x v="0"/>
  </r>
  <r>
    <s v="#AnytimeIsPepsiTime"/>
    <n v="194"/>
    <n v="1257"/>
    <n v="351"/>
    <n v="19"/>
    <n v="12570"/>
    <x v="235"/>
    <x v="3"/>
    <x v="1"/>
  </r>
  <r>
    <s v="#PepsiCoRefresh"/>
    <n v="145"/>
    <n v="929"/>
    <n v="322"/>
    <n v="192"/>
    <n v="16722"/>
    <x v="239"/>
    <x v="0"/>
    <x v="3"/>
  </r>
  <r>
    <s v="#ThirstyForMore"/>
    <n v="208"/>
    <n v="3960"/>
    <n v="8"/>
    <n v="266"/>
    <n v="35640"/>
    <x v="246"/>
    <x v="3"/>
    <x v="0"/>
  </r>
  <r>
    <s v="#ThirstyForMore"/>
    <n v="25"/>
    <n v="3090"/>
    <n v="164"/>
    <n v="697"/>
    <n v="49440"/>
    <x v="256"/>
    <x v="3"/>
    <x v="4"/>
  </r>
  <r>
    <s v="#ThirstyForMore"/>
    <n v="10"/>
    <n v="4332"/>
    <n v="219"/>
    <n v="771"/>
    <n v="60648"/>
    <x v="259"/>
    <x v="2"/>
    <x v="2"/>
  </r>
  <r>
    <s v="#PepsiCoRefresh"/>
    <n v="104"/>
    <n v="4275"/>
    <n v="385"/>
    <n v="680"/>
    <n v="64125"/>
    <x v="279"/>
    <x v="1"/>
    <x v="5"/>
  </r>
  <r>
    <s v="#AnytimeIsPepsiTime"/>
    <n v="238"/>
    <n v="880"/>
    <n v="345"/>
    <n v="297"/>
    <n v="12320"/>
    <x v="291"/>
    <x v="3"/>
    <x v="1"/>
  </r>
  <r>
    <s v="#PepsiCoRefresh"/>
    <n v="235"/>
    <n v="1952"/>
    <n v="287"/>
    <n v="344"/>
    <n v="15616"/>
    <x v="294"/>
    <x v="0"/>
    <x v="4"/>
  </r>
  <r>
    <s v="#SmoothLikeNitroPepsi"/>
    <n v="210"/>
    <n v="3440"/>
    <n v="20"/>
    <n v="13"/>
    <n v="58480"/>
    <x v="295"/>
    <x v="0"/>
    <x v="5"/>
  </r>
  <r>
    <s v="#ThirstyForMore"/>
    <n v="191"/>
    <n v="4494"/>
    <n v="45"/>
    <n v="717"/>
    <n v="62916"/>
    <x v="299"/>
    <x v="0"/>
    <x v="3"/>
  </r>
  <r>
    <s v="#AnytimeIsPepsiTime"/>
    <n v="84"/>
    <n v="904"/>
    <n v="63"/>
    <n v="973"/>
    <n v="11752"/>
    <x v="59"/>
    <x v="2"/>
    <x v="5"/>
  </r>
  <r>
    <s v="#AnytimeIsPepsiTime"/>
    <n v="200"/>
    <n v="725"/>
    <n v="428"/>
    <n v="88"/>
    <n v="14500"/>
    <x v="81"/>
    <x v="2"/>
    <x v="4"/>
  </r>
  <r>
    <s v="#AnytimeIsPepsiTime"/>
    <n v="282"/>
    <n v="914"/>
    <n v="246"/>
    <n v="464"/>
    <n v="11882"/>
    <x v="194"/>
    <x v="2"/>
    <x v="3"/>
  </r>
  <r>
    <s v="#ThirstyForMore"/>
    <n v="194"/>
    <n v="1257"/>
    <n v="351"/>
    <n v="19"/>
    <n v="12570"/>
    <x v="235"/>
    <x v="3"/>
    <x v="1"/>
  </r>
  <r>
    <s v="#AnytimeIsPepsiTime"/>
    <n v="145"/>
    <n v="929"/>
    <n v="322"/>
    <n v="192"/>
    <n v="16722"/>
    <x v="239"/>
    <x v="0"/>
    <x v="3"/>
  </r>
  <r>
    <s v="#BetterWithPepsi"/>
    <n v="208"/>
    <n v="3960"/>
    <n v="8"/>
    <n v="266"/>
    <n v="35640"/>
    <x v="246"/>
    <x v="3"/>
    <x v="0"/>
  </r>
  <r>
    <s v="#BetterWithPepsi"/>
    <n v="25"/>
    <n v="3090"/>
    <n v="164"/>
    <n v="697"/>
    <n v="49440"/>
    <x v="256"/>
    <x v="3"/>
    <x v="4"/>
  </r>
  <r>
    <s v="#BetterWithPepsi"/>
    <n v="10"/>
    <n v="4332"/>
    <n v="219"/>
    <n v="771"/>
    <n v="60648"/>
    <x v="259"/>
    <x v="2"/>
    <x v="2"/>
  </r>
  <r>
    <s v="#AnytimeIsPepsiTime"/>
    <n v="104"/>
    <n v="4275"/>
    <n v="385"/>
    <n v="680"/>
    <n v="64125"/>
    <x v="279"/>
    <x v="1"/>
    <x v="5"/>
  </r>
  <r>
    <s v="#AnytimeIsPepsiTime"/>
    <n v="235"/>
    <n v="1952"/>
    <n v="287"/>
    <n v="344"/>
    <n v="15616"/>
    <x v="294"/>
    <x v="0"/>
    <x v="4"/>
  </r>
  <r>
    <s v="#BetterWithPepsi"/>
    <n v="191"/>
    <n v="4494"/>
    <n v="45"/>
    <n v="717"/>
    <n v="62916"/>
    <x v="299"/>
    <x v="0"/>
    <x v="3"/>
  </r>
</pivotCacheRecords>
</file>

<file path=xl/pivotCache/pivotCacheRecords8.xml><?xml version="1.0" encoding="utf-8"?>
<pivotCacheRecords xmlns="http://schemas.openxmlformats.org/spreadsheetml/2006/main" xmlns:r="http://schemas.openxmlformats.org/officeDocument/2006/relationships" count="200">
  <r>
    <x v="0"/>
    <n v="1535"/>
    <n v="445"/>
    <n v="395536"/>
    <n v="1090"/>
    <x v="0"/>
    <x v="0"/>
  </r>
  <r>
    <x v="0"/>
    <n v="1135"/>
    <n v="88"/>
    <n v="344084"/>
    <n v="1047"/>
    <x v="1"/>
    <x v="1"/>
  </r>
  <r>
    <x v="0"/>
    <n v="1312"/>
    <n v="310"/>
    <n v="42654"/>
    <n v="1002"/>
    <x v="2"/>
    <x v="2"/>
  </r>
  <r>
    <x v="0"/>
    <n v="584"/>
    <n v="169"/>
    <n v="146834"/>
    <n v="415"/>
    <x v="3"/>
    <x v="3"/>
  </r>
  <r>
    <x v="1"/>
    <n v="1697"/>
    <n v="414"/>
    <n v="316555"/>
    <n v="1283"/>
    <x v="2"/>
    <x v="4"/>
  </r>
  <r>
    <x v="1"/>
    <n v="1197"/>
    <n v="203"/>
    <n v="413878"/>
    <n v="994"/>
    <x v="0"/>
    <x v="5"/>
  </r>
  <r>
    <x v="1"/>
    <n v="656"/>
    <n v="139"/>
    <n v="49157"/>
    <n v="517"/>
    <x v="1"/>
    <x v="6"/>
  </r>
  <r>
    <x v="1"/>
    <n v="436"/>
    <n v="250"/>
    <n v="254347"/>
    <n v="186"/>
    <x v="3"/>
    <x v="7"/>
  </r>
  <r>
    <x v="2"/>
    <n v="1753"/>
    <n v="371"/>
    <n v="169496"/>
    <n v="1382"/>
    <x v="2"/>
    <x v="8"/>
  </r>
  <r>
    <x v="2"/>
    <n v="1335"/>
    <n v="40"/>
    <n v="122732"/>
    <n v="1295"/>
    <x v="3"/>
    <x v="9"/>
  </r>
  <r>
    <x v="2"/>
    <n v="1048"/>
    <n v="155"/>
    <n v="456946"/>
    <n v="893"/>
    <x v="1"/>
    <x v="10"/>
  </r>
  <r>
    <x v="2"/>
    <n v="403"/>
    <n v="66"/>
    <n v="382851"/>
    <n v="337"/>
    <x v="0"/>
    <x v="11"/>
  </r>
  <r>
    <x v="3"/>
    <n v="1779"/>
    <n v="109"/>
    <n v="26295"/>
    <n v="1670"/>
    <x v="2"/>
    <x v="12"/>
  </r>
  <r>
    <x v="3"/>
    <n v="1238"/>
    <n v="403"/>
    <n v="298421"/>
    <n v="835"/>
    <x v="3"/>
    <x v="13"/>
  </r>
  <r>
    <x v="3"/>
    <n v="911"/>
    <n v="282"/>
    <n v="35664"/>
    <n v="629"/>
    <x v="1"/>
    <x v="14"/>
  </r>
  <r>
    <x v="3"/>
    <n v="308"/>
    <n v="431"/>
    <n v="426184"/>
    <n v="-123"/>
    <x v="0"/>
    <x v="15"/>
  </r>
  <r>
    <x v="4"/>
    <n v="1420"/>
    <n v="63"/>
    <n v="315305"/>
    <n v="1357"/>
    <x v="3"/>
    <x v="16"/>
  </r>
  <r>
    <x v="4"/>
    <n v="144"/>
    <n v="53"/>
    <n v="113678"/>
    <n v="91"/>
    <x v="0"/>
    <x v="17"/>
  </r>
  <r>
    <x v="4"/>
    <n v="505"/>
    <n v="441"/>
    <n v="220020"/>
    <n v="64"/>
    <x v="2"/>
    <x v="18"/>
  </r>
  <r>
    <x v="4"/>
    <n v="226"/>
    <n v="445"/>
    <n v="419447"/>
    <n v="-219"/>
    <x v="1"/>
    <x v="19"/>
  </r>
  <r>
    <x v="5"/>
    <n v="1757"/>
    <n v="85"/>
    <n v="58223"/>
    <n v="1672"/>
    <x v="1"/>
    <x v="20"/>
  </r>
  <r>
    <x v="5"/>
    <n v="987"/>
    <n v="440"/>
    <n v="389810"/>
    <n v="547"/>
    <x v="3"/>
    <x v="21"/>
  </r>
  <r>
    <x v="5"/>
    <n v="883"/>
    <n v="369"/>
    <n v="233694"/>
    <n v="514"/>
    <x v="0"/>
    <x v="22"/>
  </r>
  <r>
    <x v="5"/>
    <n v="350"/>
    <n v="41"/>
    <n v="251694"/>
    <n v="309"/>
    <x v="2"/>
    <x v="23"/>
  </r>
  <r>
    <x v="6"/>
    <n v="1960"/>
    <n v="115"/>
    <n v="154169"/>
    <n v="1845"/>
    <x v="1"/>
    <x v="24"/>
  </r>
  <r>
    <x v="6"/>
    <n v="704"/>
    <n v="275"/>
    <n v="226002"/>
    <n v="429"/>
    <x v="3"/>
    <x v="25"/>
  </r>
  <r>
    <x v="6"/>
    <n v="224"/>
    <n v="64"/>
    <n v="156683"/>
    <n v="160"/>
    <x v="0"/>
    <x v="26"/>
  </r>
  <r>
    <x v="6"/>
    <n v="170"/>
    <n v="334"/>
    <n v="334626"/>
    <n v="-164"/>
    <x v="2"/>
    <x v="27"/>
  </r>
  <r>
    <x v="7"/>
    <n v="1701"/>
    <n v="385"/>
    <n v="198278"/>
    <n v="1316"/>
    <x v="3"/>
    <x v="28"/>
  </r>
  <r>
    <x v="7"/>
    <n v="1391"/>
    <n v="430"/>
    <n v="295032"/>
    <n v="961"/>
    <x v="2"/>
    <x v="29"/>
  </r>
  <r>
    <x v="7"/>
    <n v="804"/>
    <n v="487"/>
    <n v="306564"/>
    <n v="317"/>
    <x v="0"/>
    <x v="30"/>
  </r>
  <r>
    <x v="7"/>
    <n v="508"/>
    <n v="349"/>
    <n v="473812"/>
    <n v="159"/>
    <x v="1"/>
    <x v="31"/>
  </r>
  <r>
    <x v="8"/>
    <n v="1756"/>
    <n v="261"/>
    <n v="287574"/>
    <n v="1495"/>
    <x v="3"/>
    <x v="32"/>
  </r>
  <r>
    <x v="8"/>
    <n v="653"/>
    <n v="112"/>
    <n v="23664"/>
    <n v="541"/>
    <x v="1"/>
    <x v="33"/>
  </r>
  <r>
    <x v="8"/>
    <n v="576"/>
    <n v="101"/>
    <n v="62499"/>
    <n v="475"/>
    <x v="0"/>
    <x v="34"/>
  </r>
  <r>
    <x v="8"/>
    <n v="160"/>
    <n v="478"/>
    <n v="435034"/>
    <n v="-318"/>
    <x v="2"/>
    <x v="35"/>
  </r>
  <r>
    <x v="9"/>
    <n v="645"/>
    <n v="293"/>
    <n v="437968"/>
    <n v="352"/>
    <x v="1"/>
    <x v="36"/>
  </r>
  <r>
    <x v="9"/>
    <n v="826"/>
    <n v="498"/>
    <n v="449994"/>
    <n v="328"/>
    <x v="3"/>
    <x v="37"/>
  </r>
  <r>
    <x v="9"/>
    <n v="460"/>
    <n v="141"/>
    <n v="320650"/>
    <n v="319"/>
    <x v="0"/>
    <x v="38"/>
  </r>
  <r>
    <x v="9"/>
    <n v="214"/>
    <n v="411"/>
    <n v="125034"/>
    <n v="-197"/>
    <x v="2"/>
    <x v="39"/>
  </r>
  <r>
    <x v="10"/>
    <n v="1534"/>
    <n v="200"/>
    <n v="307612"/>
    <n v="1334"/>
    <x v="2"/>
    <x v="40"/>
  </r>
  <r>
    <x v="10"/>
    <n v="1528"/>
    <n v="203"/>
    <n v="489188"/>
    <n v="1325"/>
    <x v="1"/>
    <x v="41"/>
  </r>
  <r>
    <x v="10"/>
    <n v="1210"/>
    <n v="178"/>
    <n v="102042"/>
    <n v="1032"/>
    <x v="0"/>
    <x v="42"/>
  </r>
  <r>
    <x v="10"/>
    <n v="485"/>
    <n v="448"/>
    <n v="434883"/>
    <n v="37"/>
    <x v="3"/>
    <x v="43"/>
  </r>
  <r>
    <x v="11"/>
    <n v="1751"/>
    <n v="86"/>
    <n v="188655"/>
    <n v="1665"/>
    <x v="3"/>
    <x v="44"/>
  </r>
  <r>
    <x v="11"/>
    <n v="1078"/>
    <n v="20"/>
    <n v="183924"/>
    <n v="1058"/>
    <x v="2"/>
    <x v="45"/>
  </r>
  <r>
    <x v="11"/>
    <n v="221"/>
    <n v="31"/>
    <n v="87443"/>
    <n v="190"/>
    <x v="0"/>
    <x v="46"/>
  </r>
  <r>
    <x v="11"/>
    <n v="215"/>
    <n v="139"/>
    <n v="325444"/>
    <n v="76"/>
    <x v="1"/>
    <x v="47"/>
  </r>
  <r>
    <x v="12"/>
    <n v="1685"/>
    <n v="76"/>
    <n v="453799"/>
    <n v="1609"/>
    <x v="1"/>
    <x v="48"/>
  </r>
  <r>
    <x v="12"/>
    <n v="1300"/>
    <n v="71"/>
    <n v="186454"/>
    <n v="1229"/>
    <x v="3"/>
    <x v="49"/>
  </r>
  <r>
    <x v="12"/>
    <n v="248"/>
    <n v="211"/>
    <n v="379380"/>
    <n v="37"/>
    <x v="2"/>
    <x v="50"/>
  </r>
  <r>
    <x v="12"/>
    <n v="422"/>
    <n v="394"/>
    <n v="239044"/>
    <n v="28"/>
    <x v="0"/>
    <x v="51"/>
  </r>
  <r>
    <x v="13"/>
    <n v="1429"/>
    <n v="182"/>
    <n v="101332"/>
    <n v="1247"/>
    <x v="1"/>
    <x v="52"/>
  </r>
  <r>
    <x v="13"/>
    <n v="1520"/>
    <n v="475"/>
    <n v="496982"/>
    <n v="1045"/>
    <x v="2"/>
    <x v="53"/>
  </r>
  <r>
    <x v="13"/>
    <n v="728"/>
    <n v="395"/>
    <n v="370971"/>
    <n v="333"/>
    <x v="0"/>
    <x v="54"/>
  </r>
  <r>
    <x v="13"/>
    <n v="557"/>
    <n v="360"/>
    <n v="318779"/>
    <n v="197"/>
    <x v="3"/>
    <x v="55"/>
  </r>
  <r>
    <x v="14"/>
    <n v="1592"/>
    <n v="20"/>
    <n v="378054"/>
    <n v="1572"/>
    <x v="1"/>
    <x v="56"/>
  </r>
  <r>
    <x v="14"/>
    <n v="1842"/>
    <n v="414"/>
    <n v="307524"/>
    <n v="1428"/>
    <x v="2"/>
    <x v="57"/>
  </r>
  <r>
    <x v="14"/>
    <n v="1409"/>
    <n v="309"/>
    <n v="64583"/>
    <n v="1100"/>
    <x v="0"/>
    <x v="58"/>
  </r>
  <r>
    <x v="14"/>
    <n v="751"/>
    <n v="491"/>
    <n v="434047"/>
    <n v="260"/>
    <x v="3"/>
    <x v="59"/>
  </r>
  <r>
    <x v="15"/>
    <n v="1472"/>
    <n v="347"/>
    <n v="392355"/>
    <n v="1125"/>
    <x v="3"/>
    <x v="60"/>
  </r>
  <r>
    <x v="15"/>
    <n v="778"/>
    <n v="401"/>
    <n v="50793"/>
    <n v="377"/>
    <x v="1"/>
    <x v="61"/>
  </r>
  <r>
    <x v="15"/>
    <n v="443"/>
    <n v="345"/>
    <n v="474162"/>
    <n v="98"/>
    <x v="2"/>
    <x v="62"/>
  </r>
  <r>
    <x v="15"/>
    <n v="123"/>
    <n v="155"/>
    <n v="119934"/>
    <n v="-32"/>
    <x v="0"/>
    <x v="63"/>
  </r>
  <r>
    <x v="16"/>
    <n v="1911"/>
    <n v="231"/>
    <n v="268516"/>
    <n v="1680"/>
    <x v="3"/>
    <x v="64"/>
  </r>
  <r>
    <x v="16"/>
    <n v="1218"/>
    <n v="212"/>
    <n v="63177"/>
    <n v="1006"/>
    <x v="0"/>
    <x v="65"/>
  </r>
  <r>
    <x v="16"/>
    <n v="817"/>
    <n v="151"/>
    <n v="422625"/>
    <n v="666"/>
    <x v="1"/>
    <x v="66"/>
  </r>
  <r>
    <x v="16"/>
    <n v="198"/>
    <n v="217"/>
    <n v="239753"/>
    <n v="-19"/>
    <x v="2"/>
    <x v="67"/>
  </r>
  <r>
    <x v="17"/>
    <n v="1918"/>
    <n v="212"/>
    <n v="94360"/>
    <n v="1706"/>
    <x v="0"/>
    <x v="68"/>
  </r>
  <r>
    <x v="17"/>
    <n v="1433"/>
    <n v="408"/>
    <n v="370269"/>
    <n v="1025"/>
    <x v="1"/>
    <x v="69"/>
  </r>
  <r>
    <x v="17"/>
    <n v="752"/>
    <n v="153"/>
    <n v="64906"/>
    <n v="599"/>
    <x v="3"/>
    <x v="70"/>
  </r>
  <r>
    <x v="17"/>
    <n v="250"/>
    <n v="429"/>
    <n v="453423"/>
    <n v="-179"/>
    <x v="2"/>
    <x v="71"/>
  </r>
  <r>
    <x v="18"/>
    <n v="1939"/>
    <n v="67"/>
    <n v="187183"/>
    <n v="1872"/>
    <x v="1"/>
    <x v="72"/>
  </r>
  <r>
    <x v="18"/>
    <n v="1929"/>
    <n v="267"/>
    <n v="379363"/>
    <n v="1662"/>
    <x v="2"/>
    <x v="73"/>
  </r>
  <r>
    <x v="18"/>
    <n v="307"/>
    <n v="189"/>
    <n v="117767"/>
    <n v="118"/>
    <x v="0"/>
    <x v="74"/>
  </r>
  <r>
    <x v="18"/>
    <n v="437"/>
    <n v="330"/>
    <n v="476486"/>
    <n v="107"/>
    <x v="3"/>
    <x v="75"/>
  </r>
  <r>
    <x v="19"/>
    <n v="1527"/>
    <n v="303"/>
    <n v="388555"/>
    <n v="1224"/>
    <x v="1"/>
    <x v="76"/>
  </r>
  <r>
    <x v="19"/>
    <n v="414"/>
    <n v="47"/>
    <n v="199178"/>
    <n v="367"/>
    <x v="0"/>
    <x v="77"/>
  </r>
  <r>
    <x v="19"/>
    <n v="643"/>
    <n v="358"/>
    <n v="157599"/>
    <n v="285"/>
    <x v="2"/>
    <x v="78"/>
  </r>
  <r>
    <x v="19"/>
    <n v="201"/>
    <n v="221"/>
    <n v="309772"/>
    <n v="-20"/>
    <x v="3"/>
    <x v="79"/>
  </r>
  <r>
    <x v="20"/>
    <n v="1707"/>
    <n v="223"/>
    <n v="256910"/>
    <n v="1484"/>
    <x v="0"/>
    <x v="80"/>
  </r>
  <r>
    <x v="20"/>
    <n v="697"/>
    <n v="61"/>
    <n v="258287"/>
    <n v="636"/>
    <x v="3"/>
    <x v="81"/>
  </r>
  <r>
    <x v="20"/>
    <n v="508"/>
    <n v="69"/>
    <n v="23492"/>
    <n v="439"/>
    <x v="2"/>
    <x v="82"/>
  </r>
  <r>
    <x v="20"/>
    <n v="703"/>
    <n v="441"/>
    <n v="357089"/>
    <n v="262"/>
    <x v="1"/>
    <x v="83"/>
  </r>
  <r>
    <x v="21"/>
    <n v="1814"/>
    <n v="157"/>
    <n v="305827"/>
    <n v="1657"/>
    <x v="0"/>
    <x v="84"/>
  </r>
  <r>
    <x v="21"/>
    <n v="642"/>
    <n v="66"/>
    <n v="346522"/>
    <n v="576"/>
    <x v="1"/>
    <x v="85"/>
  </r>
  <r>
    <x v="21"/>
    <n v="859"/>
    <n v="473"/>
    <n v="209987"/>
    <n v="386"/>
    <x v="2"/>
    <x v="86"/>
  </r>
  <r>
    <x v="21"/>
    <n v="191"/>
    <n v="154"/>
    <n v="240550"/>
    <n v="37"/>
    <x v="3"/>
    <x v="87"/>
  </r>
  <r>
    <x v="22"/>
    <n v="1821"/>
    <n v="218"/>
    <n v="439080"/>
    <n v="1603"/>
    <x v="3"/>
    <x v="88"/>
  </r>
  <r>
    <x v="22"/>
    <n v="1466"/>
    <n v="69"/>
    <n v="54935"/>
    <n v="1397"/>
    <x v="1"/>
    <x v="89"/>
  </r>
  <r>
    <x v="22"/>
    <n v="1507"/>
    <n v="463"/>
    <n v="258944"/>
    <n v="1044"/>
    <x v="0"/>
    <x v="90"/>
  </r>
  <r>
    <x v="22"/>
    <n v="947"/>
    <n v="407"/>
    <n v="319186"/>
    <n v="540"/>
    <x v="2"/>
    <x v="91"/>
  </r>
  <r>
    <x v="23"/>
    <n v="1487"/>
    <n v="337"/>
    <n v="87305"/>
    <n v="1150"/>
    <x v="3"/>
    <x v="92"/>
  </r>
  <r>
    <x v="23"/>
    <n v="1075"/>
    <n v="173"/>
    <n v="51395"/>
    <n v="902"/>
    <x v="1"/>
    <x v="93"/>
  </r>
  <r>
    <x v="23"/>
    <n v="454"/>
    <n v="105"/>
    <n v="121091"/>
    <n v="349"/>
    <x v="0"/>
    <x v="94"/>
  </r>
  <r>
    <x v="23"/>
    <n v="171"/>
    <n v="277"/>
    <n v="309483"/>
    <n v="-106"/>
    <x v="2"/>
    <x v="95"/>
  </r>
  <r>
    <x v="24"/>
    <n v="628"/>
    <n v="183"/>
    <n v="487523"/>
    <n v="445"/>
    <x v="3"/>
    <x v="96"/>
  </r>
  <r>
    <x v="24"/>
    <n v="513"/>
    <n v="441"/>
    <n v="338847"/>
    <n v="72"/>
    <x v="2"/>
    <x v="97"/>
  </r>
  <r>
    <x v="24"/>
    <n v="278"/>
    <n v="218"/>
    <n v="301695"/>
    <n v="60"/>
    <x v="0"/>
    <x v="98"/>
  </r>
  <r>
    <x v="24"/>
    <n v="187"/>
    <n v="236"/>
    <n v="51087"/>
    <n v="-49"/>
    <x v="1"/>
    <x v="99"/>
  </r>
  <r>
    <x v="25"/>
    <n v="1854"/>
    <n v="161"/>
    <n v="282466"/>
    <n v="1693"/>
    <x v="1"/>
    <x v="100"/>
  </r>
  <r>
    <x v="25"/>
    <n v="1710"/>
    <n v="378"/>
    <n v="336661"/>
    <n v="1332"/>
    <x v="2"/>
    <x v="101"/>
  </r>
  <r>
    <x v="25"/>
    <n v="1293"/>
    <n v="408"/>
    <n v="62535"/>
    <n v="885"/>
    <x v="0"/>
    <x v="102"/>
  </r>
  <r>
    <x v="25"/>
    <n v="330"/>
    <n v="232"/>
    <n v="88455"/>
    <n v="98"/>
    <x v="3"/>
    <x v="103"/>
  </r>
  <r>
    <x v="26"/>
    <n v="1902"/>
    <n v="196"/>
    <n v="470269"/>
    <n v="1706"/>
    <x v="2"/>
    <x v="104"/>
  </r>
  <r>
    <x v="26"/>
    <n v="1696"/>
    <n v="71"/>
    <n v="421957"/>
    <n v="1625"/>
    <x v="1"/>
    <x v="105"/>
  </r>
  <r>
    <x v="26"/>
    <n v="1441"/>
    <n v="268"/>
    <n v="309904"/>
    <n v="1173"/>
    <x v="3"/>
    <x v="106"/>
  </r>
  <r>
    <x v="26"/>
    <n v="452"/>
    <n v="161"/>
    <n v="221274"/>
    <n v="291"/>
    <x v="0"/>
    <x v="107"/>
  </r>
  <r>
    <x v="27"/>
    <n v="1937"/>
    <n v="210"/>
    <n v="20607"/>
    <n v="1727"/>
    <x v="3"/>
    <x v="108"/>
  </r>
  <r>
    <x v="27"/>
    <n v="1514"/>
    <n v="141"/>
    <n v="35842"/>
    <n v="1373"/>
    <x v="2"/>
    <x v="109"/>
  </r>
  <r>
    <x v="27"/>
    <n v="1494"/>
    <n v="375"/>
    <n v="220616"/>
    <n v="1119"/>
    <x v="1"/>
    <x v="110"/>
  </r>
  <r>
    <x v="27"/>
    <n v="736"/>
    <n v="163"/>
    <n v="451894"/>
    <n v="573"/>
    <x v="0"/>
    <x v="111"/>
  </r>
  <r>
    <x v="28"/>
    <n v="1502"/>
    <n v="70"/>
    <n v="465553"/>
    <n v="1432"/>
    <x v="1"/>
    <x v="112"/>
  </r>
  <r>
    <x v="28"/>
    <n v="1623"/>
    <n v="246"/>
    <n v="415815"/>
    <n v="1377"/>
    <x v="2"/>
    <x v="113"/>
  </r>
  <r>
    <x v="28"/>
    <n v="1592"/>
    <n v="233"/>
    <n v="327183"/>
    <n v="1359"/>
    <x v="3"/>
    <x v="114"/>
  </r>
  <r>
    <x v="28"/>
    <n v="1004"/>
    <n v="128"/>
    <n v="488901"/>
    <n v="876"/>
    <x v="0"/>
    <x v="115"/>
  </r>
  <r>
    <x v="29"/>
    <n v="1900"/>
    <n v="311"/>
    <n v="25177"/>
    <n v="1589"/>
    <x v="0"/>
    <x v="116"/>
  </r>
  <r>
    <x v="29"/>
    <n v="1137"/>
    <n v="226"/>
    <n v="81119"/>
    <n v="911"/>
    <x v="3"/>
    <x v="117"/>
  </r>
  <r>
    <x v="29"/>
    <n v="1155"/>
    <n v="425"/>
    <n v="93347"/>
    <n v="730"/>
    <x v="2"/>
    <x v="118"/>
  </r>
  <r>
    <x v="29"/>
    <n v="1092"/>
    <n v="408"/>
    <n v="280795"/>
    <n v="684"/>
    <x v="1"/>
    <x v="119"/>
  </r>
  <r>
    <x v="30"/>
    <n v="1980"/>
    <n v="204"/>
    <n v="379431"/>
    <n v="1776"/>
    <x v="2"/>
    <x v="120"/>
  </r>
  <r>
    <x v="30"/>
    <n v="1814"/>
    <n v="49"/>
    <n v="140804"/>
    <n v="1765"/>
    <x v="1"/>
    <x v="121"/>
  </r>
  <r>
    <x v="30"/>
    <n v="1786"/>
    <n v="257"/>
    <n v="274831"/>
    <n v="1529"/>
    <x v="3"/>
    <x v="122"/>
  </r>
  <r>
    <x v="30"/>
    <n v="1495"/>
    <n v="35"/>
    <n v="136845"/>
    <n v="1460"/>
    <x v="0"/>
    <x v="123"/>
  </r>
  <r>
    <x v="31"/>
    <n v="1633"/>
    <n v="445"/>
    <n v="371156"/>
    <n v="1188"/>
    <x v="3"/>
    <x v="124"/>
  </r>
  <r>
    <x v="31"/>
    <n v="1013"/>
    <n v="110"/>
    <n v="466382"/>
    <n v="903"/>
    <x v="1"/>
    <x v="125"/>
  </r>
  <r>
    <x v="31"/>
    <n v="891"/>
    <n v="45"/>
    <n v="95410"/>
    <n v="846"/>
    <x v="0"/>
    <x v="126"/>
  </r>
  <r>
    <x v="31"/>
    <n v="816"/>
    <n v="196"/>
    <n v="95728"/>
    <n v="620"/>
    <x v="2"/>
    <x v="127"/>
  </r>
  <r>
    <x v="32"/>
    <n v="1855"/>
    <n v="133"/>
    <n v="349413"/>
    <n v="1722"/>
    <x v="1"/>
    <x v="128"/>
  </r>
  <r>
    <x v="32"/>
    <n v="1331"/>
    <n v="430"/>
    <n v="14437"/>
    <n v="901"/>
    <x v="0"/>
    <x v="129"/>
  </r>
  <r>
    <x v="32"/>
    <n v="651"/>
    <n v="353"/>
    <n v="224699"/>
    <n v="298"/>
    <x v="2"/>
    <x v="130"/>
  </r>
  <r>
    <x v="32"/>
    <n v="118"/>
    <n v="262"/>
    <n v="487896"/>
    <n v="-144"/>
    <x v="3"/>
    <x v="131"/>
  </r>
  <r>
    <x v="33"/>
    <n v="1748"/>
    <n v="176"/>
    <n v="383681"/>
    <n v="1572"/>
    <x v="1"/>
    <x v="132"/>
  </r>
  <r>
    <x v="33"/>
    <n v="1040"/>
    <n v="149"/>
    <n v="124404"/>
    <n v="891"/>
    <x v="3"/>
    <x v="133"/>
  </r>
  <r>
    <x v="33"/>
    <n v="1166"/>
    <n v="442"/>
    <n v="336949"/>
    <n v="724"/>
    <x v="0"/>
    <x v="134"/>
  </r>
  <r>
    <x v="33"/>
    <n v="663"/>
    <n v="236"/>
    <n v="479490"/>
    <n v="427"/>
    <x v="2"/>
    <x v="135"/>
  </r>
  <r>
    <x v="34"/>
    <n v="1501"/>
    <n v="75"/>
    <n v="262569"/>
    <n v="1426"/>
    <x v="3"/>
    <x v="136"/>
  </r>
  <r>
    <x v="34"/>
    <n v="1411"/>
    <n v="186"/>
    <n v="461669"/>
    <n v="1225"/>
    <x v="0"/>
    <x v="137"/>
  </r>
  <r>
    <x v="34"/>
    <n v="1249"/>
    <n v="351"/>
    <n v="321307"/>
    <n v="898"/>
    <x v="2"/>
    <x v="138"/>
  </r>
  <r>
    <x v="34"/>
    <n v="115"/>
    <n v="281"/>
    <n v="357265"/>
    <n v="-166"/>
    <x v="1"/>
    <x v="139"/>
  </r>
  <r>
    <x v="35"/>
    <n v="1556"/>
    <n v="476"/>
    <n v="351556"/>
    <n v="1080"/>
    <x v="1"/>
    <x v="140"/>
  </r>
  <r>
    <x v="35"/>
    <n v="1159"/>
    <n v="411"/>
    <n v="135987"/>
    <n v="748"/>
    <x v="2"/>
    <x v="141"/>
  </r>
  <r>
    <x v="35"/>
    <n v="927"/>
    <n v="358"/>
    <n v="177554"/>
    <n v="569"/>
    <x v="3"/>
    <x v="142"/>
  </r>
  <r>
    <x v="35"/>
    <n v="152"/>
    <n v="355"/>
    <n v="270766"/>
    <n v="-203"/>
    <x v="0"/>
    <x v="143"/>
  </r>
  <r>
    <x v="36"/>
    <n v="1957"/>
    <n v="234"/>
    <n v="222126"/>
    <n v="1723"/>
    <x v="1"/>
    <x v="144"/>
  </r>
  <r>
    <x v="36"/>
    <n v="1707"/>
    <n v="263"/>
    <n v="485280"/>
    <n v="1444"/>
    <x v="0"/>
    <x v="145"/>
  </r>
  <r>
    <x v="36"/>
    <n v="1587"/>
    <n v="385"/>
    <n v="126582"/>
    <n v="1202"/>
    <x v="3"/>
    <x v="146"/>
  </r>
  <r>
    <x v="36"/>
    <n v="1294"/>
    <n v="382"/>
    <n v="309914"/>
    <n v="912"/>
    <x v="2"/>
    <x v="147"/>
  </r>
  <r>
    <x v="37"/>
    <n v="1895"/>
    <n v="305"/>
    <n v="104967"/>
    <n v="1590"/>
    <x v="2"/>
    <x v="148"/>
  </r>
  <r>
    <x v="37"/>
    <n v="1662"/>
    <n v="487"/>
    <n v="105980"/>
    <n v="1175"/>
    <x v="0"/>
    <x v="149"/>
  </r>
  <r>
    <x v="37"/>
    <n v="1138"/>
    <n v="173"/>
    <n v="453243"/>
    <n v="965"/>
    <x v="1"/>
    <x v="150"/>
  </r>
  <r>
    <x v="37"/>
    <n v="362"/>
    <n v="399"/>
    <n v="145608"/>
    <n v="-37"/>
    <x v="3"/>
    <x v="151"/>
  </r>
  <r>
    <x v="38"/>
    <n v="1884"/>
    <n v="177"/>
    <n v="230448"/>
    <n v="1707"/>
    <x v="2"/>
    <x v="152"/>
  </r>
  <r>
    <x v="38"/>
    <n v="1440"/>
    <n v="65"/>
    <n v="126524"/>
    <n v="1375"/>
    <x v="1"/>
    <x v="153"/>
  </r>
  <r>
    <x v="38"/>
    <n v="1063"/>
    <n v="47"/>
    <n v="464239"/>
    <n v="1016"/>
    <x v="0"/>
    <x v="154"/>
  </r>
  <r>
    <x v="38"/>
    <n v="861"/>
    <n v="153"/>
    <n v="317007"/>
    <n v="708"/>
    <x v="3"/>
    <x v="155"/>
  </r>
  <r>
    <x v="39"/>
    <n v="1371"/>
    <n v="56"/>
    <n v="257579"/>
    <n v="1315"/>
    <x v="1"/>
    <x v="156"/>
  </r>
  <r>
    <x v="39"/>
    <n v="946"/>
    <n v="47"/>
    <n v="466575"/>
    <n v="899"/>
    <x v="3"/>
    <x v="157"/>
  </r>
  <r>
    <x v="39"/>
    <n v="510"/>
    <n v="195"/>
    <n v="224534"/>
    <n v="315"/>
    <x v="0"/>
    <x v="158"/>
  </r>
  <r>
    <x v="39"/>
    <n v="345"/>
    <n v="464"/>
    <n v="366881"/>
    <n v="-119"/>
    <x v="2"/>
    <x v="159"/>
  </r>
  <r>
    <x v="40"/>
    <n v="1399"/>
    <n v="49"/>
    <n v="12471"/>
    <n v="1350"/>
    <x v="3"/>
    <x v="160"/>
  </r>
  <r>
    <x v="40"/>
    <n v="1658"/>
    <n v="416"/>
    <n v="98397"/>
    <n v="1242"/>
    <x v="0"/>
    <x v="161"/>
  </r>
  <r>
    <x v="40"/>
    <n v="1098"/>
    <n v="190"/>
    <n v="340842"/>
    <n v="908"/>
    <x v="2"/>
    <x v="162"/>
  </r>
  <r>
    <x v="40"/>
    <n v="393"/>
    <n v="181"/>
    <n v="462142"/>
    <n v="212"/>
    <x v="1"/>
    <x v="163"/>
  </r>
  <r>
    <x v="41"/>
    <n v="1596"/>
    <n v="211"/>
    <n v="17380"/>
    <n v="1385"/>
    <x v="0"/>
    <x v="164"/>
  </r>
  <r>
    <x v="41"/>
    <n v="1358"/>
    <n v="242"/>
    <n v="342129"/>
    <n v="1116"/>
    <x v="2"/>
    <x v="165"/>
  </r>
  <r>
    <x v="41"/>
    <n v="1077"/>
    <n v="216"/>
    <n v="12447"/>
    <n v="861"/>
    <x v="3"/>
    <x v="166"/>
  </r>
  <r>
    <x v="41"/>
    <n v="1102"/>
    <n v="422"/>
    <n v="410330"/>
    <n v="680"/>
    <x v="1"/>
    <x v="167"/>
  </r>
  <r>
    <x v="42"/>
    <n v="609"/>
    <n v="135"/>
    <n v="373606"/>
    <n v="474"/>
    <x v="2"/>
    <x v="168"/>
  </r>
  <r>
    <x v="42"/>
    <n v="490"/>
    <n v="29"/>
    <n v="364810"/>
    <n v="461"/>
    <x v="1"/>
    <x v="169"/>
  </r>
  <r>
    <x v="42"/>
    <n v="442"/>
    <n v="53"/>
    <n v="441931"/>
    <n v="389"/>
    <x v="0"/>
    <x v="170"/>
  </r>
  <r>
    <x v="42"/>
    <n v="364"/>
    <n v="72"/>
    <n v="211090"/>
    <n v="292"/>
    <x v="3"/>
    <x v="171"/>
  </r>
  <r>
    <x v="43"/>
    <n v="1946"/>
    <n v="270"/>
    <n v="198350"/>
    <n v="1676"/>
    <x v="3"/>
    <x v="172"/>
  </r>
  <r>
    <x v="43"/>
    <n v="1957"/>
    <n v="490"/>
    <n v="435726"/>
    <n v="1467"/>
    <x v="0"/>
    <x v="173"/>
  </r>
  <r>
    <x v="43"/>
    <n v="1033"/>
    <n v="392"/>
    <n v="282780"/>
    <n v="641"/>
    <x v="1"/>
    <x v="174"/>
  </r>
  <r>
    <x v="43"/>
    <n v="988"/>
    <n v="474"/>
    <n v="370070"/>
    <n v="514"/>
    <x v="2"/>
    <x v="175"/>
  </r>
  <r>
    <x v="44"/>
    <n v="1307"/>
    <n v="278"/>
    <n v="98596"/>
    <n v="1029"/>
    <x v="2"/>
    <x v="176"/>
  </r>
  <r>
    <x v="44"/>
    <n v="1432"/>
    <n v="425"/>
    <n v="29589"/>
    <n v="1007"/>
    <x v="3"/>
    <x v="177"/>
  </r>
  <r>
    <x v="44"/>
    <n v="623"/>
    <n v="414"/>
    <n v="290354"/>
    <n v="209"/>
    <x v="0"/>
    <x v="178"/>
  </r>
  <r>
    <x v="44"/>
    <n v="559"/>
    <n v="392"/>
    <n v="78789"/>
    <n v="167"/>
    <x v="1"/>
    <x v="179"/>
  </r>
  <r>
    <x v="45"/>
    <n v="520"/>
    <n v="375"/>
    <n v="369525"/>
    <n v="145"/>
    <x v="0"/>
    <x v="180"/>
  </r>
  <r>
    <x v="45"/>
    <n v="353"/>
    <n v="300"/>
    <n v="142507"/>
    <n v="53"/>
    <x v="3"/>
    <x v="181"/>
  </r>
  <r>
    <x v="45"/>
    <n v="198"/>
    <n v="358"/>
    <n v="66682"/>
    <n v="-160"/>
    <x v="1"/>
    <x v="182"/>
  </r>
  <r>
    <x v="45"/>
    <n v="198"/>
    <n v="373"/>
    <n v="70707"/>
    <n v="-175"/>
    <x v="2"/>
    <x v="183"/>
  </r>
  <r>
    <x v="46"/>
    <n v="1707"/>
    <n v="74"/>
    <n v="270958"/>
    <n v="1633"/>
    <x v="0"/>
    <x v="184"/>
  </r>
  <r>
    <x v="46"/>
    <n v="1375"/>
    <n v="330"/>
    <n v="377382"/>
    <n v="1045"/>
    <x v="2"/>
    <x v="185"/>
  </r>
  <r>
    <x v="46"/>
    <n v="1147"/>
    <n v="388"/>
    <n v="333851"/>
    <n v="759"/>
    <x v="3"/>
    <x v="186"/>
  </r>
  <r>
    <x v="46"/>
    <n v="961"/>
    <n v="358"/>
    <n v="62942"/>
    <n v="603"/>
    <x v="1"/>
    <x v="187"/>
  </r>
  <r>
    <x v="47"/>
    <n v="1693"/>
    <n v="154"/>
    <n v="445944"/>
    <n v="1539"/>
    <x v="1"/>
    <x v="188"/>
  </r>
  <r>
    <x v="47"/>
    <n v="1222"/>
    <n v="274"/>
    <n v="487289"/>
    <n v="948"/>
    <x v="3"/>
    <x v="189"/>
  </r>
  <r>
    <x v="47"/>
    <n v="777"/>
    <n v="140"/>
    <n v="11435"/>
    <n v="637"/>
    <x v="0"/>
    <x v="190"/>
  </r>
  <r>
    <x v="47"/>
    <n v="833"/>
    <n v="380"/>
    <n v="224830"/>
    <n v="453"/>
    <x v="2"/>
    <x v="191"/>
  </r>
  <r>
    <x v="48"/>
    <n v="1957"/>
    <n v="76"/>
    <n v="447902"/>
    <n v="1881"/>
    <x v="1"/>
    <x v="192"/>
  </r>
  <r>
    <x v="48"/>
    <n v="1581"/>
    <n v="71"/>
    <n v="484364"/>
    <n v="1510"/>
    <x v="3"/>
    <x v="193"/>
  </r>
  <r>
    <x v="48"/>
    <n v="1035"/>
    <n v="171"/>
    <n v="148477"/>
    <n v="864"/>
    <x v="0"/>
    <x v="194"/>
  </r>
  <r>
    <x v="48"/>
    <n v="405"/>
    <n v="66"/>
    <n v="418696"/>
    <n v="339"/>
    <x v="2"/>
    <x v="195"/>
  </r>
  <r>
    <x v="49"/>
    <n v="1765"/>
    <n v="109"/>
    <n v="468301"/>
    <n v="1656"/>
    <x v="1"/>
    <x v="196"/>
  </r>
  <r>
    <x v="49"/>
    <n v="837"/>
    <n v="430"/>
    <n v="364820"/>
    <n v="407"/>
    <x v="2"/>
    <x v="197"/>
  </r>
  <r>
    <x v="49"/>
    <n v="337"/>
    <n v="68"/>
    <n v="456298"/>
    <n v="269"/>
    <x v="3"/>
    <x v="198"/>
  </r>
  <r>
    <x v="49"/>
    <n v="119"/>
    <n v="456"/>
    <n v="82558"/>
    <n v="-337"/>
    <x v="0"/>
    <x v="199"/>
  </r>
</pivotCacheRecords>
</file>

<file path=xl/pivotCache/pivotCacheRecords9.xml><?xml version="1.0" encoding="utf-8"?>
<pivotCacheRecords xmlns="http://schemas.openxmlformats.org/spreadsheetml/2006/main" xmlns:r="http://schemas.openxmlformats.org/officeDocument/2006/relationships" count="300">
  <r>
    <s v="P001"/>
    <s v="Twitter"/>
    <d v="2024-12-23T00:00:00"/>
    <s v="Reel"/>
    <s v="Check out our latest reel on twitter!"/>
    <n v="1461"/>
    <n v="184"/>
    <n v="344"/>
    <n v="21915"/>
    <n v="21675"/>
    <n v="15"/>
    <s v="#LiveForNow"/>
    <s v="#AnytimeIsPepsiTime"/>
    <m/>
    <x v="0"/>
    <n v="9.0759753593429152E-2"/>
    <n v="1989"/>
  </r>
  <r>
    <s v="P002"/>
    <s v="Twitter"/>
    <d v="2025-04-03T00:00:00"/>
    <s v="Text"/>
    <s v="Check out our latest text on twitter!"/>
    <n v="4054"/>
    <n v="389"/>
    <n v="493"/>
    <n v="64864"/>
    <n v="64383"/>
    <n v="117"/>
    <s v="#PepsiCoRefresh"/>
    <s v="#BetterWithPepsi"/>
    <m/>
    <x v="1"/>
    <n v="7.6097681302417369E-2"/>
    <n v="4936"/>
  </r>
  <r>
    <s v="P003"/>
    <s v="YouTube"/>
    <d v="2025-05-12T00:00:00"/>
    <s v="Reel"/>
    <s v="Check out our latest reel on youtube!"/>
    <n v="2795"/>
    <n v="105"/>
    <n v="49"/>
    <n v="53105"/>
    <n v="52307"/>
    <n v="204"/>
    <s v="#PepsiCoRefresh"/>
    <m/>
    <m/>
    <x v="2"/>
    <n v="5.5531494209584788E-2"/>
    <n v="2949"/>
  </r>
  <r>
    <s v="P004"/>
    <s v="Instagram"/>
    <d v="2024-08-12T00:00:00"/>
    <s v="Story"/>
    <s v="Check out our latest story on instagram!"/>
    <n v="2404"/>
    <n v="363"/>
    <n v="138"/>
    <n v="19232"/>
    <n v="18636"/>
    <n v="128"/>
    <s v="#ThirstyForMore"/>
    <m/>
    <m/>
    <x v="3"/>
    <n v="0.15105033277870217"/>
    <n v="2905"/>
  </r>
  <r>
    <s v="P005"/>
    <s v="YouTube"/>
    <d v="2024-06-26T00:00:00"/>
    <s v="Reel"/>
    <s v="Check out our latest reel on youtube!"/>
    <n v="3557"/>
    <n v="687"/>
    <n v="424"/>
    <n v="71140"/>
    <n v="70701"/>
    <n v="224"/>
    <s v="#ThirstyForMore"/>
    <s v="#PepsiCoRefresh"/>
    <m/>
    <x v="0"/>
    <n v="6.5617093055946027E-2"/>
    <n v="4668"/>
  </r>
  <r>
    <s v="P006"/>
    <s v="Facebook"/>
    <d v="2024-10-31T00:00:00"/>
    <s v="Carousel"/>
    <s v="Check out our latest carousel on facebook!"/>
    <n v="2945"/>
    <n v="930"/>
    <n v="355"/>
    <n v="23560"/>
    <n v="23275"/>
    <n v="256"/>
    <s v="#PepsiCoRefresh"/>
    <m/>
    <m/>
    <x v="1"/>
    <n v="0.17954159592529711"/>
    <n v="4230"/>
  </r>
  <r>
    <s v="P007"/>
    <s v="Twitter"/>
    <d v="2024-06-24T00:00:00"/>
    <s v="Carousel"/>
    <s v="Check out our latest carousel on twitter!"/>
    <n v="3860"/>
    <n v="201"/>
    <n v="279"/>
    <n v="61760"/>
    <n v="61660"/>
    <n v="235"/>
    <s v="#PepsiCoRefresh"/>
    <m/>
    <m/>
    <x v="1"/>
    <n v="7.0272020725388601E-2"/>
    <n v="4340"/>
  </r>
  <r>
    <s v="P008"/>
    <s v="YouTube"/>
    <d v="2024-07-13T00:00:00"/>
    <s v="Image"/>
    <s v="Check out our latest image on youtube!"/>
    <n v="3929"/>
    <n v="262"/>
    <n v="278"/>
    <n v="43219"/>
    <n v="42841"/>
    <n v="39"/>
    <s v="#ThirstyForMore"/>
    <m/>
    <m/>
    <x v="3"/>
    <n v="0.10340359564080613"/>
    <n v="4469"/>
  </r>
  <r>
    <s v="P009"/>
    <s v="Facebook"/>
    <d v="2024-08-30T00:00:00"/>
    <s v="Text"/>
    <s v="Check out our latest text on facebook!"/>
    <n v="3784"/>
    <n v="808"/>
    <n v="404"/>
    <n v="56760"/>
    <n v="56343"/>
    <n v="131"/>
    <s v="#PepsiCoRefresh"/>
    <m/>
    <m/>
    <x v="1"/>
    <n v="8.8019732205778717E-2"/>
    <n v="4996"/>
  </r>
  <r>
    <s v="P010"/>
    <s v="Facebook"/>
    <d v="2025-03-11T00:00:00"/>
    <s v="Image"/>
    <s v="Check out our latest image on facebook!"/>
    <n v="4241"/>
    <n v="902"/>
    <n v="47"/>
    <n v="72097"/>
    <n v="71598"/>
    <n v="167"/>
    <s v="#PepsiCoRefresh"/>
    <m/>
    <m/>
    <x v="1"/>
    <n v="7.198635172059864E-2"/>
    <n v="5190"/>
  </r>
  <r>
    <s v="P011"/>
    <s v="Instagram"/>
    <d v="2025-02-02T00:00:00"/>
    <s v="Story"/>
    <s v="Check out our latest story on instagram!"/>
    <n v="1792"/>
    <n v="614"/>
    <n v="497"/>
    <n v="25088"/>
    <n v="24675"/>
    <n v="65"/>
    <s v="#LiveForNow"/>
    <m/>
    <m/>
    <x v="3"/>
    <n v="0.11571269132653061"/>
    <n v="2903"/>
  </r>
  <r>
    <s v="P012"/>
    <s v="Facebook"/>
    <d v="2024-07-21T00:00:00"/>
    <s v="Reel"/>
    <s v="Check out our latest reel on facebook!"/>
    <n v="1946"/>
    <n v="686"/>
    <n v="377"/>
    <n v="23352"/>
    <n v="22982"/>
    <n v="213"/>
    <s v="#LiveForNow"/>
    <m/>
    <m/>
    <x v="2"/>
    <n v="0.12885405960945528"/>
    <n v="3009"/>
  </r>
  <r>
    <s v="P013"/>
    <s v="YouTube"/>
    <d v="2024-11-18T00:00:00"/>
    <s v="Carousel"/>
    <s v="Check out our latest carousel on youtube!"/>
    <n v="1171"/>
    <n v="286"/>
    <n v="231"/>
    <n v="22249"/>
    <n v="21282"/>
    <n v="114"/>
    <s v="#ThirstyForMore"/>
    <m/>
    <m/>
    <x v="0"/>
    <n v="7.5868578363072495E-2"/>
    <n v="1688"/>
  </r>
  <r>
    <s v="P014"/>
    <s v="Facebook"/>
    <d v="2025-02-16T00:00:00"/>
    <s v="Story"/>
    <s v="Check out our latest story on facebook!"/>
    <n v="4242"/>
    <n v="555"/>
    <n v="131"/>
    <n v="33936"/>
    <n v="33802"/>
    <n v="265"/>
    <s v="#LiveForNow"/>
    <m/>
    <m/>
    <x v="4"/>
    <n v="0.14521452145214522"/>
    <n v="4928"/>
  </r>
  <r>
    <s v="P015"/>
    <s v="Facebook"/>
    <d v="2024-10-24T00:00:00"/>
    <s v="Video"/>
    <s v="Check out our latest video on facebook!"/>
    <n v="3888"/>
    <n v="604"/>
    <n v="128"/>
    <n v="77760"/>
    <n v="77167"/>
    <n v="20"/>
    <s v="#LiveForNow"/>
    <m/>
    <m/>
    <x v="0"/>
    <n v="5.941358024691358E-2"/>
    <n v="4620"/>
  </r>
  <r>
    <s v="P016"/>
    <s v="Facebook"/>
    <d v="2024-08-26T00:00:00"/>
    <s v="Text"/>
    <s v="Check out our latest text on facebook!"/>
    <n v="3452"/>
    <n v="377"/>
    <n v="360"/>
    <n v="55232"/>
    <n v="55075"/>
    <n v="87"/>
    <s v="#LiveForNow"/>
    <m/>
    <m/>
    <x v="2"/>
    <n v="7.5843713789107758E-2"/>
    <n v="4189"/>
  </r>
  <r>
    <s v="P017"/>
    <s v="Facebook"/>
    <d v="2025-05-05T00:00:00"/>
    <s v="Text"/>
    <s v="Check out our latest text on facebook!"/>
    <n v="4441"/>
    <n v="511"/>
    <n v="70"/>
    <n v="53292"/>
    <n v="53082"/>
    <n v="159"/>
    <s v="#ThirstyForMore"/>
    <m/>
    <m/>
    <x v="3"/>
    <n v="9.4235532537716729E-2"/>
    <n v="5022"/>
  </r>
  <r>
    <s v="P018"/>
    <s v="Instagram"/>
    <d v="2024-08-19T00:00:00"/>
    <s v="Reel"/>
    <s v="Check out our latest reel on instagram!"/>
    <n v="3000"/>
    <n v="382"/>
    <n v="325"/>
    <n v="36000"/>
    <n v="35819"/>
    <n v="19"/>
    <s v="#LiveForNow"/>
    <m/>
    <m/>
    <x v="0"/>
    <n v="0.10297222222222223"/>
    <n v="3707"/>
  </r>
  <r>
    <s v="P019"/>
    <s v="Instagram"/>
    <d v="2024-06-23T00:00:00"/>
    <s v="Video"/>
    <s v="Check out our latest video on instagram!"/>
    <n v="1071"/>
    <n v="519"/>
    <n v="22"/>
    <n v="16065"/>
    <n v="15865"/>
    <n v="103"/>
    <s v="#PepsiCoRefresh"/>
    <m/>
    <m/>
    <x v="3"/>
    <n v="0.10034235916588857"/>
    <n v="1612"/>
  </r>
  <r>
    <s v="P020"/>
    <s v="Instagram"/>
    <d v="2024-09-09T00:00:00"/>
    <s v="Carousel"/>
    <s v="Check out our latest carousel on instagram!"/>
    <n v="4054"/>
    <n v="488"/>
    <n v="373"/>
    <n v="77026"/>
    <n v="76881"/>
    <n v="25"/>
    <s v="#PepsiCoRefresh"/>
    <m/>
    <m/>
    <x v="0"/>
    <n v="6.3809622724794221E-2"/>
    <n v="4915"/>
  </r>
  <r>
    <s v="P021"/>
    <s v="Instagram"/>
    <d v="2025-01-04T00:00:00"/>
    <s v="Reel"/>
    <s v="Check out our latest reel on instagram!"/>
    <n v="4838"/>
    <n v="640"/>
    <n v="128"/>
    <n v="72570"/>
    <n v="72396"/>
    <n v="83"/>
    <s v="#LiveForNow"/>
    <m/>
    <m/>
    <x v="3"/>
    <n v="7.7249552156538517E-2"/>
    <n v="5606"/>
  </r>
  <r>
    <s v="P022"/>
    <s v="Facebook"/>
    <d v="2025-02-27T00:00:00"/>
    <s v="Text"/>
    <s v="Check out our latest text on facebook!"/>
    <n v="1570"/>
    <n v="187"/>
    <n v="260"/>
    <n v="25120"/>
    <n v="24613"/>
    <n v="133"/>
    <s v="#PepsiCoRefresh"/>
    <m/>
    <m/>
    <x v="3"/>
    <n v="8.0294585987261149E-2"/>
    <n v="2017"/>
  </r>
  <r>
    <s v="P023"/>
    <s v="Facebook"/>
    <d v="2024-11-06T00:00:00"/>
    <s v="Video"/>
    <s v="Check out our latest video on facebook!"/>
    <n v="1606"/>
    <n v="547"/>
    <n v="316"/>
    <n v="32120"/>
    <n v="31736"/>
    <n v="225"/>
    <s v="#PepsiCoRefresh"/>
    <s v="#AnytimeIsPepsiTime"/>
    <m/>
    <x v="1"/>
    <n v="7.6867995018679955E-2"/>
    <n v="2469"/>
  </r>
  <r>
    <s v="P024"/>
    <s v="Facebook"/>
    <d v="2025-01-23T00:00:00"/>
    <s v="Video"/>
    <s v="Check out our latest video on facebook!"/>
    <n v="3961"/>
    <n v="761"/>
    <n v="131"/>
    <n v="67337"/>
    <n v="66615"/>
    <n v="161"/>
    <s v="#LiveForNow"/>
    <m/>
    <m/>
    <x v="2"/>
    <n v="7.2070332803659209E-2"/>
    <n v="4853"/>
  </r>
  <r>
    <s v="P025"/>
    <s v="Twitter"/>
    <d v="2025-04-10T00:00:00"/>
    <s v="Carousel"/>
    <s v="Check out our latest carousel on twitter!"/>
    <n v="3128"/>
    <n v="211"/>
    <n v="197"/>
    <n v="59432"/>
    <n v="59182"/>
    <n v="238"/>
    <s v="#ThirstyForMore"/>
    <m/>
    <m/>
    <x v="4"/>
    <n v="5.9496567505720827E-2"/>
    <n v="3536"/>
  </r>
  <r>
    <s v="P026"/>
    <s v="YouTube"/>
    <d v="2025-04-05T00:00:00"/>
    <s v="Reel"/>
    <s v="Check out our latest reel on youtube!"/>
    <n v="3009"/>
    <n v="413"/>
    <n v="358"/>
    <n v="42126"/>
    <n v="41309"/>
    <n v="211"/>
    <s v="#LiveForNow"/>
    <m/>
    <m/>
    <x v="1"/>
    <n v="8.9730807577268201E-2"/>
    <n v="3780"/>
  </r>
  <r>
    <s v="P027"/>
    <s v="YouTube"/>
    <d v="2024-09-17T00:00:00"/>
    <s v="Text"/>
    <s v="Check out our latest text on youtube!"/>
    <n v="2076"/>
    <n v="195"/>
    <n v="104"/>
    <n v="33216"/>
    <n v="32244"/>
    <n v="51"/>
    <s v="#LiveForNow"/>
    <m/>
    <m/>
    <x v="3"/>
    <n v="7.1501685934489398E-2"/>
    <n v="2375"/>
  </r>
  <r>
    <s v="P028"/>
    <s v="Instagram"/>
    <d v="2025-03-04T00:00:00"/>
    <s v="Video"/>
    <s v="Check out our latest video on instagram!"/>
    <n v="432"/>
    <n v="624"/>
    <n v="123"/>
    <n v="6912"/>
    <n v="6259"/>
    <n v="79"/>
    <s v="#LiveForNow"/>
    <m/>
    <m/>
    <x v="3"/>
    <n v="0.17057291666666666"/>
    <n v="1179"/>
  </r>
  <r>
    <s v="P029"/>
    <s v="Instagram"/>
    <d v="2025-01-31T00:00:00"/>
    <s v="Carousel"/>
    <s v="Check out our latest carousel on instagram!"/>
    <n v="2566"/>
    <n v="118"/>
    <n v="37"/>
    <n v="12830"/>
    <n v="12264"/>
    <n v="221"/>
    <s v="#LiveForNow"/>
    <m/>
    <m/>
    <x v="2"/>
    <n v="0.21208106001558846"/>
    <n v="2721"/>
  </r>
  <r>
    <s v="P030"/>
    <s v="Instagram"/>
    <d v="2025-02-25T00:00:00"/>
    <s v="Video"/>
    <s v="Check out our latest video on instagram!"/>
    <n v="3095"/>
    <n v="39"/>
    <n v="78"/>
    <n v="55710"/>
    <n v="54808"/>
    <n v="93"/>
    <s v="#ThirstyForMore"/>
    <m/>
    <m/>
    <x v="4"/>
    <n v="5.7655717106444085E-2"/>
    <n v="3212"/>
  </r>
  <r>
    <s v="P031"/>
    <s v="Instagram"/>
    <d v="2024-12-16T00:00:00"/>
    <s v="Text"/>
    <s v="Check out our latest text on instagram!"/>
    <n v="438"/>
    <n v="153"/>
    <n v="275"/>
    <n v="3066"/>
    <n v="2701"/>
    <n v="282"/>
    <s v="#PepsiCoRefresh"/>
    <m/>
    <m/>
    <x v="1"/>
    <n v="0.28245270711024134"/>
    <n v="866"/>
  </r>
  <r>
    <s v="P032"/>
    <s v="Twitter"/>
    <d v="2024-07-31T00:00:00"/>
    <s v="Carousel"/>
    <s v="Check out our latest carousel on twitter!"/>
    <n v="2278"/>
    <n v="10"/>
    <n v="321"/>
    <n v="13668"/>
    <n v="12676"/>
    <n v="275"/>
    <s v="#ThirstyForMore"/>
    <m/>
    <m/>
    <x v="0"/>
    <n v="0.19088381621305239"/>
    <n v="2609"/>
  </r>
  <r>
    <s v="P033"/>
    <s v="Facebook"/>
    <d v="2024-08-21T00:00:00"/>
    <s v="Image"/>
    <s v="Check out our latest image on facebook!"/>
    <n v="1407"/>
    <n v="400"/>
    <n v="351"/>
    <n v="16884"/>
    <n v="15954"/>
    <n v="113"/>
    <s v="#PepsiCoRefresh"/>
    <m/>
    <m/>
    <x v="0"/>
    <n v="0.12781331438047855"/>
    <n v="2158"/>
  </r>
  <r>
    <s v="P034"/>
    <s v="Facebook"/>
    <d v="2025-03-26T00:00:00"/>
    <s v="Text"/>
    <s v="Check out our latest text on facebook!"/>
    <n v="1652"/>
    <n v="89"/>
    <n v="357"/>
    <n v="29736"/>
    <n v="28771"/>
    <n v="215"/>
    <s v="#PepsiCoRefresh"/>
    <m/>
    <m/>
    <x v="2"/>
    <n v="7.055421038471886E-2"/>
    <n v="2098"/>
  </r>
  <r>
    <s v="P035"/>
    <s v="Instagram"/>
    <d v="2024-11-30T00:00:00"/>
    <s v="Video"/>
    <s v="Check out our latest video on instagram!"/>
    <n v="3775"/>
    <n v="16"/>
    <n v="239"/>
    <n v="33975"/>
    <n v="33310"/>
    <n v="271"/>
    <s v="#LiveForNow"/>
    <m/>
    <m/>
    <x v="1"/>
    <n v="0.11861662987490802"/>
    <n v="4030"/>
  </r>
  <r>
    <s v="P036"/>
    <s v="Instagram"/>
    <d v="2025-04-19T00:00:00"/>
    <s v="Story"/>
    <s v="Check out our latest story on instagram!"/>
    <n v="4518"/>
    <n v="285"/>
    <n v="383"/>
    <n v="67770"/>
    <n v="67621"/>
    <n v="31"/>
    <s v="#ThirstyForMore"/>
    <m/>
    <m/>
    <x v="1"/>
    <n v="7.6523535487678915E-2"/>
    <n v="5186"/>
  </r>
  <r>
    <s v="P037"/>
    <s v="Facebook"/>
    <d v="2025-01-06T00:00:00"/>
    <s v="Carousel"/>
    <s v="Check out our latest carousel on facebook!"/>
    <n v="3024"/>
    <n v="925"/>
    <n v="350"/>
    <n v="24192"/>
    <n v="23518"/>
    <n v="36"/>
    <s v="#ThirstyForMore"/>
    <m/>
    <m/>
    <x v="1"/>
    <n v="0.17770337301587302"/>
    <n v="4299"/>
  </r>
  <r>
    <s v="P038"/>
    <s v="YouTube"/>
    <d v="2025-02-17T00:00:00"/>
    <s v="Reel"/>
    <s v="Check out our latest reel on youtube!"/>
    <n v="3138"/>
    <n v="123"/>
    <n v="291"/>
    <n v="28242"/>
    <n v="27550"/>
    <n v="87"/>
    <s v="#PepsiCoRefresh"/>
    <m/>
    <m/>
    <x v="3"/>
    <n v="0.12577012959422137"/>
    <n v="3552"/>
  </r>
  <r>
    <s v="P039"/>
    <s v="Facebook"/>
    <d v="2024-11-25T00:00:00"/>
    <s v="Image"/>
    <s v="Check out our latest image on facebook!"/>
    <n v="3564"/>
    <n v="629"/>
    <n v="177"/>
    <n v="60588"/>
    <n v="59627"/>
    <n v="92"/>
    <s v="#PepsiCoRefresh"/>
    <m/>
    <m/>
    <x v="4"/>
    <n v="7.2126493695121141E-2"/>
    <n v="4370"/>
  </r>
  <r>
    <s v="P040"/>
    <s v="Twitter"/>
    <d v="2025-03-07T00:00:00"/>
    <s v="Image"/>
    <s v="Check out our latest image on twitter!"/>
    <n v="4750"/>
    <n v="151"/>
    <n v="415"/>
    <n v="38000"/>
    <n v="37792"/>
    <n v="299"/>
    <s v="#ThirstyForMore"/>
    <m/>
    <m/>
    <x v="3"/>
    <n v="0.13989473684210527"/>
    <n v="5316"/>
  </r>
  <r>
    <s v="P041"/>
    <s v="Instagram"/>
    <d v="2025-03-08T00:00:00"/>
    <s v="Reel"/>
    <s v="Check out our latest reel on instagram!"/>
    <n v="456"/>
    <n v="629"/>
    <n v="428"/>
    <n v="8208"/>
    <n v="7377"/>
    <n v="205"/>
    <s v="#LiveForNow"/>
    <m/>
    <m/>
    <x v="3"/>
    <n v="0.18433235867446393"/>
    <n v="1513"/>
  </r>
  <r>
    <s v="P042"/>
    <s v="YouTube"/>
    <d v="2025-03-05T00:00:00"/>
    <s v="Reel"/>
    <s v="Check out our latest reel on youtube!"/>
    <n v="1543"/>
    <n v="820"/>
    <n v="333"/>
    <n v="12344"/>
    <n v="11496"/>
    <n v="241"/>
    <s v="#ThirstyForMore"/>
    <m/>
    <m/>
    <x v="4"/>
    <n v="0.21840570317563188"/>
    <n v="2696"/>
  </r>
  <r>
    <s v="P043"/>
    <s v="Instagram"/>
    <d v="2024-12-14T00:00:00"/>
    <s v="Carousel"/>
    <s v="Check out our latest carousel on instagram!"/>
    <n v="2174"/>
    <n v="658"/>
    <n v="15"/>
    <n v="13044"/>
    <n v="12206"/>
    <n v="137"/>
    <s v="#PepsiCoRefresh"/>
    <m/>
    <m/>
    <x v="2"/>
    <n v="0.21826126954921804"/>
    <n v="2847"/>
  </r>
  <r>
    <s v="P044"/>
    <s v="Twitter"/>
    <d v="2025-03-02T00:00:00"/>
    <s v="Image"/>
    <s v="Check out our latest image on twitter!"/>
    <n v="2358"/>
    <n v="784"/>
    <n v="344"/>
    <n v="35370"/>
    <n v="34475"/>
    <n v="216"/>
    <s v="#PepsiCoRefresh"/>
    <m/>
    <m/>
    <x v="4"/>
    <n v="9.8558100084817649E-2"/>
    <n v="3486"/>
  </r>
  <r>
    <s v="P045"/>
    <s v="Facebook"/>
    <d v="2024-11-01T00:00:00"/>
    <s v="Video"/>
    <s v="Check out our latest video on facebook!"/>
    <n v="3371"/>
    <n v="106"/>
    <n v="327"/>
    <n v="50565"/>
    <n v="49816"/>
    <n v="176"/>
    <s v="#LiveForNow"/>
    <m/>
    <m/>
    <x v="0"/>
    <n v="7.5229902106199939E-2"/>
    <n v="3804"/>
  </r>
  <r>
    <s v="P046"/>
    <s v="Twitter"/>
    <d v="2025-05-02T00:00:00"/>
    <s v="Video"/>
    <s v="Check out our latest video on twitter!"/>
    <n v="1108"/>
    <n v="177"/>
    <n v="212"/>
    <n v="8864"/>
    <n v="8710"/>
    <n v="97"/>
    <s v="#PepsiCoRefresh"/>
    <m/>
    <m/>
    <x v="3"/>
    <n v="0.16888537906137185"/>
    <n v="1497"/>
  </r>
  <r>
    <s v="P047"/>
    <s v="Twitter"/>
    <d v="2025-02-24T00:00:00"/>
    <s v="Carousel"/>
    <s v="Check out our latest carousel on twitter!"/>
    <n v="2704"/>
    <n v="752"/>
    <n v="153"/>
    <n v="21632"/>
    <n v="20792"/>
    <n v="127"/>
    <s v="#LiveForNow"/>
    <m/>
    <m/>
    <x v="4"/>
    <n v="0.16683616863905326"/>
    <n v="3609"/>
  </r>
  <r>
    <s v="P048"/>
    <s v="Twitter"/>
    <d v="2025-03-11T00:00:00"/>
    <s v="Story"/>
    <s v="Check out our latest story on twitter!"/>
    <n v="1950"/>
    <n v="295"/>
    <n v="478"/>
    <n v="37050"/>
    <n v="36272"/>
    <n v="119"/>
    <s v="#PepsiCoRefresh"/>
    <m/>
    <m/>
    <x v="4"/>
    <n v="7.349527665317139E-2"/>
    <n v="2723"/>
  </r>
  <r>
    <s v="P049"/>
    <s v="Twitter"/>
    <d v="2024-06-10T00:00:00"/>
    <s v="Story"/>
    <s v="Check out our latest story on twitter!"/>
    <n v="2164"/>
    <n v="549"/>
    <n v="274"/>
    <n v="28132"/>
    <n v="27361"/>
    <n v="177"/>
    <s v="#PepsiCoRefresh"/>
    <m/>
    <m/>
    <x v="3"/>
    <n v="0.10617801791554102"/>
    <n v="2987"/>
  </r>
  <r>
    <s v="P050"/>
    <s v="YouTube"/>
    <d v="2024-07-03T00:00:00"/>
    <s v="Story"/>
    <s v="Check out our latest story on youtube!"/>
    <n v="2754"/>
    <n v="130"/>
    <n v="90"/>
    <n v="22032"/>
    <n v="21288"/>
    <n v="112"/>
    <s v="#PepsiCoRefresh"/>
    <m/>
    <m/>
    <x v="2"/>
    <n v="0.13498547567175018"/>
    <n v="2974"/>
  </r>
  <r>
    <s v="P051"/>
    <s v="Facebook"/>
    <d v="2024-06-13T00:00:00"/>
    <s v="Carousel"/>
    <s v="Check out our latest carousel on facebook!"/>
    <n v="2200"/>
    <n v="504"/>
    <n v="239"/>
    <n v="37400"/>
    <n v="36938"/>
    <n v="225"/>
    <s v="#LiveForNow"/>
    <m/>
    <m/>
    <x v="1"/>
    <n v="7.8689839572192513E-2"/>
    <n v="2943"/>
  </r>
  <r>
    <s v="P052"/>
    <s v="Facebook"/>
    <d v="2025-01-03T00:00:00"/>
    <s v="Image"/>
    <s v="Check out our latest image on facebook!"/>
    <n v="947"/>
    <n v="338"/>
    <n v="350"/>
    <n v="10417"/>
    <n v="9730"/>
    <n v="34"/>
    <s v="#PepsiCoRefresh"/>
    <m/>
    <m/>
    <x v="3"/>
    <n v="0.1569549774407219"/>
    <n v="1635"/>
  </r>
  <r>
    <s v="P053"/>
    <s v="YouTube"/>
    <d v="2025-02-24T00:00:00"/>
    <s v="Carousel"/>
    <s v="Check out our latest carousel on youtube!"/>
    <n v="804"/>
    <n v="639"/>
    <n v="43"/>
    <n v="4020"/>
    <n v="3144"/>
    <n v="11"/>
    <s v="#ThirstyForMore"/>
    <s v="#BetterWithPepsi"/>
    <m/>
    <x v="4"/>
    <n v="0.36965174129353234"/>
    <n v="1486"/>
  </r>
  <r>
    <s v="P054"/>
    <s v="YouTube"/>
    <d v="2025-03-13T00:00:00"/>
    <s v="Carousel"/>
    <s v="Check out our latest carousel on youtube!"/>
    <n v="1686"/>
    <n v="904"/>
    <n v="472"/>
    <n v="18546"/>
    <n v="18171"/>
    <n v="52"/>
    <s v="#LiveForNow"/>
    <m/>
    <m/>
    <x v="1"/>
    <n v="0.16510298716704411"/>
    <n v="3062"/>
  </r>
  <r>
    <s v="P055"/>
    <s v="Facebook"/>
    <d v="2024-06-17T00:00:00"/>
    <s v="Image"/>
    <s v="Check out our latest image on facebook!"/>
    <n v="1226"/>
    <n v="119"/>
    <n v="7"/>
    <n v="14712"/>
    <n v="14049"/>
    <n v="123"/>
    <s v="#ThirstyForMore"/>
    <m/>
    <m/>
    <x v="3"/>
    <n v="9.1897770527460579E-2"/>
    <n v="1352"/>
  </r>
  <r>
    <s v="P056"/>
    <s v="Facebook"/>
    <d v="2024-12-18T00:00:00"/>
    <s v="Carousel"/>
    <s v="Check out our latest carousel on facebook!"/>
    <n v="2946"/>
    <n v="498"/>
    <n v="367"/>
    <n v="29460"/>
    <n v="28527"/>
    <n v="60"/>
    <s v="#LiveForNow"/>
    <m/>
    <m/>
    <x v="2"/>
    <n v="0.12936184657162253"/>
    <n v="3811"/>
  </r>
  <r>
    <s v="P057"/>
    <s v="Twitter"/>
    <d v="2024-10-21T00:00:00"/>
    <s v="Video"/>
    <s v="Check out our latest video on twitter!"/>
    <n v="2825"/>
    <n v="535"/>
    <n v="295"/>
    <n v="45200"/>
    <n v="44739"/>
    <n v="169"/>
    <s v="#PepsiCoRefresh"/>
    <m/>
    <m/>
    <x v="0"/>
    <n v="8.0862831858407078E-2"/>
    <n v="3655"/>
  </r>
  <r>
    <s v="P058"/>
    <s v="Instagram"/>
    <d v="2025-04-15T00:00:00"/>
    <s v="Reel"/>
    <s v="Check out our latest reel on instagram!"/>
    <n v="103"/>
    <n v="770"/>
    <n v="19"/>
    <n v="1030"/>
    <n v="410"/>
    <n v="262"/>
    <s v="#PepsiCoRefresh"/>
    <m/>
    <m/>
    <x v="3"/>
    <n v="0.86601941747572819"/>
    <n v="892"/>
  </r>
  <r>
    <s v="P059"/>
    <s v="Instagram"/>
    <d v="2024-06-22T00:00:00"/>
    <s v="Text"/>
    <s v="Check out our latest text on instagram!"/>
    <n v="2180"/>
    <n v="263"/>
    <n v="387"/>
    <n v="30520"/>
    <n v="30059"/>
    <n v="174"/>
    <s v="#ThirstyForMore"/>
    <m/>
    <m/>
    <x v="4"/>
    <n v="9.2726081258191345E-2"/>
    <n v="2830"/>
  </r>
  <r>
    <s v="P060"/>
    <s v="Instagram"/>
    <d v="2025-01-28T00:00:00"/>
    <s v="Video"/>
    <s v="Check out our latest video on instagram!"/>
    <n v="904"/>
    <n v="973"/>
    <n v="63"/>
    <n v="11752"/>
    <n v="11580"/>
    <n v="84"/>
    <s v="#ThirstyForMore"/>
    <s v="#PepsiCoRefresh"/>
    <s v="#AnytimeIsPepsiTime"/>
    <x v="2"/>
    <n v="0.1650782845473111"/>
    <n v="1940"/>
  </r>
  <r>
    <s v="P061"/>
    <s v="Twitter"/>
    <d v="2024-09-05T00:00:00"/>
    <s v="Video"/>
    <s v="Check out our latest video on twitter!"/>
    <n v="4886"/>
    <n v="983"/>
    <n v="409"/>
    <n v="43974"/>
    <n v="43239"/>
    <n v="65"/>
    <s v="#PepsiCoRefresh"/>
    <m/>
    <m/>
    <x v="0"/>
    <n v="0.14276618001546368"/>
    <n v="6278"/>
  </r>
  <r>
    <s v="P062"/>
    <s v="Twitter"/>
    <d v="2024-11-22T00:00:00"/>
    <s v="Carousel"/>
    <s v="Check out our latest carousel on twitter!"/>
    <n v="53"/>
    <n v="81"/>
    <n v="379"/>
    <n v="954"/>
    <n v="7"/>
    <n v="148"/>
    <s v="#PepsiCoRefresh"/>
    <m/>
    <m/>
    <x v="2"/>
    <n v="0.53773584905660377"/>
    <n v="513"/>
  </r>
  <r>
    <s v="P063"/>
    <s v="Twitter"/>
    <d v="2024-07-31T00:00:00"/>
    <s v="Carousel"/>
    <s v="Check out our latest carousel on twitter!"/>
    <n v="4507"/>
    <n v="217"/>
    <n v="13"/>
    <n v="90140"/>
    <n v="89591"/>
    <n v="125"/>
    <s v="#LiveForNow"/>
    <m/>
    <m/>
    <x v="2"/>
    <n v="5.2551586421122697E-2"/>
    <n v="4737"/>
  </r>
  <r>
    <s v="P064"/>
    <s v="Facebook"/>
    <d v="2024-08-17T00:00:00"/>
    <s v="Image"/>
    <s v="Check out our latest image on facebook!"/>
    <n v="2878"/>
    <n v="248"/>
    <n v="416"/>
    <n v="43170"/>
    <n v="42667"/>
    <n v="75"/>
    <s v="#LiveForNow"/>
    <m/>
    <m/>
    <x v="2"/>
    <n v="8.2047718322909427E-2"/>
    <n v="3542"/>
  </r>
  <r>
    <s v="P065"/>
    <s v="Instagram"/>
    <d v="2025-03-28T00:00:00"/>
    <s v="Story"/>
    <s v="Check out our latest story on instagram!"/>
    <n v="1881"/>
    <n v="501"/>
    <n v="99"/>
    <n v="20691"/>
    <n v="19987"/>
    <n v="289"/>
    <s v="#ThirstyForMore"/>
    <m/>
    <m/>
    <x v="4"/>
    <n v="0.11990720603160794"/>
    <n v="2481"/>
  </r>
  <r>
    <s v="P066"/>
    <s v="Twitter"/>
    <d v="2024-07-26T00:00:00"/>
    <s v="Carousel"/>
    <s v="Check out our latest carousel on twitter!"/>
    <n v="432"/>
    <n v="171"/>
    <n v="280"/>
    <n v="3024"/>
    <n v="2285"/>
    <n v="184"/>
    <s v="#ThirstyForMore"/>
    <m/>
    <m/>
    <x v="0"/>
    <n v="0.29199735449735448"/>
    <n v="883"/>
  </r>
  <r>
    <s v="P067"/>
    <s v="Facebook"/>
    <d v="2025-03-29T00:00:00"/>
    <s v="Carousel"/>
    <s v="Check out our latest carousel on facebook!"/>
    <n v="4712"/>
    <n v="568"/>
    <n v="127"/>
    <n v="84816"/>
    <n v="84691"/>
    <n v="100"/>
    <s v="#ThirstyForMore"/>
    <m/>
    <m/>
    <x v="2"/>
    <n v="6.3749764195434822E-2"/>
    <n v="5407"/>
  </r>
  <r>
    <s v="P068"/>
    <s v="Instagram"/>
    <d v="2024-12-08T00:00:00"/>
    <s v="Story"/>
    <s v="Check out our latest story on instagram!"/>
    <n v="2610"/>
    <n v="126"/>
    <n v="288"/>
    <n v="15660"/>
    <n v="15145"/>
    <n v="73"/>
    <s v="#ThirstyForMore"/>
    <m/>
    <m/>
    <x v="4"/>
    <n v="0.19310344827586207"/>
    <n v="3024"/>
  </r>
  <r>
    <s v="P069"/>
    <s v="Twitter"/>
    <d v="2025-03-08T00:00:00"/>
    <s v="Text"/>
    <s v="Check out our latest text on twitter!"/>
    <n v="1292"/>
    <n v="626"/>
    <n v="496"/>
    <n v="25840"/>
    <n v="24916"/>
    <n v="149"/>
    <s v="#LiveForNow"/>
    <m/>
    <m/>
    <x v="2"/>
    <n v="9.3421052631578946E-2"/>
    <n v="2414"/>
  </r>
  <r>
    <s v="P070"/>
    <s v="Facebook"/>
    <d v="2025-04-02T00:00:00"/>
    <s v="Video"/>
    <s v="Check out our latest video on facebook!"/>
    <n v="199"/>
    <n v="772"/>
    <n v="400"/>
    <n v="3582"/>
    <n v="2988"/>
    <n v="43"/>
    <s v="#PepsiCoRefresh"/>
    <m/>
    <m/>
    <x v="4"/>
    <n v="0.38274706867671693"/>
    <n v="1371"/>
  </r>
  <r>
    <s v="P071"/>
    <s v="YouTube"/>
    <d v="2024-09-02T00:00:00"/>
    <s v="Carousel"/>
    <s v="Check out our latest carousel on youtube!"/>
    <n v="2551"/>
    <n v="915"/>
    <n v="205"/>
    <n v="30612"/>
    <n v="30360"/>
    <n v="227"/>
    <s v="#PepsiCoRefresh"/>
    <m/>
    <m/>
    <x v="1"/>
    <n v="0.1199202926956749"/>
    <n v="3671"/>
  </r>
  <r>
    <s v="P072"/>
    <s v="YouTube"/>
    <d v="2025-03-03T00:00:00"/>
    <s v="Reel"/>
    <s v="Check out our latest reel on youtube!"/>
    <n v="296"/>
    <n v="60"/>
    <n v="141"/>
    <n v="5624"/>
    <n v="5239"/>
    <n v="88"/>
    <s v="#ThirstyForMore"/>
    <m/>
    <m/>
    <x v="1"/>
    <n v="8.837126600284495E-2"/>
    <n v="497"/>
  </r>
  <r>
    <s v="P073"/>
    <s v="Facebook"/>
    <d v="2024-10-18T00:00:00"/>
    <s v="Story"/>
    <s v="Check out our latest story on facebook!"/>
    <n v="4126"/>
    <n v="426"/>
    <n v="486"/>
    <n v="78394"/>
    <n v="77798"/>
    <n v="88"/>
    <s v="#LiveForNow"/>
    <m/>
    <m/>
    <x v="3"/>
    <n v="6.4265122330790625E-2"/>
    <n v="5038"/>
  </r>
  <r>
    <s v="P074"/>
    <s v="YouTube"/>
    <d v="2024-10-28T00:00:00"/>
    <s v="Reel"/>
    <s v="Check out our latest reel on youtube!"/>
    <n v="1855"/>
    <n v="200"/>
    <n v="174"/>
    <n v="16695"/>
    <n v="16330"/>
    <n v="123"/>
    <s v="#PepsiCoRefresh"/>
    <m/>
    <m/>
    <x v="2"/>
    <n v="0.13351302785265048"/>
    <n v="2229"/>
  </r>
  <r>
    <s v="P075"/>
    <s v="Instagram"/>
    <d v="2024-08-01T00:00:00"/>
    <s v="Reel"/>
    <s v="Check out our latest reel on instagram!"/>
    <n v="1674"/>
    <n v="929"/>
    <n v="37"/>
    <n v="21762"/>
    <n v="20998"/>
    <n v="255"/>
    <s v="#PepsiCoRefresh"/>
    <m/>
    <m/>
    <x v="3"/>
    <n v="0.12131237937689551"/>
    <n v="2640"/>
  </r>
  <r>
    <s v="P076"/>
    <s v="Twitter"/>
    <d v="2024-11-07T00:00:00"/>
    <s v="Story"/>
    <s v="Check out our latest story on twitter!"/>
    <n v="1121"/>
    <n v="135"/>
    <n v="18"/>
    <n v="15694"/>
    <n v="14957"/>
    <n v="99"/>
    <s v="#PepsiCoRefresh"/>
    <m/>
    <m/>
    <x v="3"/>
    <n v="8.1177520071364848E-2"/>
    <n v="1274"/>
  </r>
  <r>
    <s v="P077"/>
    <s v="Facebook"/>
    <d v="2025-03-04T00:00:00"/>
    <s v="Story"/>
    <s v="Check out our latest story on facebook!"/>
    <n v="1249"/>
    <n v="116"/>
    <n v="420"/>
    <n v="8743"/>
    <n v="8538"/>
    <n v="63"/>
    <s v="#PepsiCoRefresh"/>
    <m/>
    <m/>
    <x v="4"/>
    <n v="0.20416333066453163"/>
    <n v="1785"/>
  </r>
  <r>
    <s v="P078"/>
    <s v="Twitter"/>
    <d v="2024-06-17T00:00:00"/>
    <s v="Image"/>
    <s v="Check out our latest image on twitter!"/>
    <n v="954"/>
    <n v="324"/>
    <n v="288"/>
    <n v="19080"/>
    <n v="18859"/>
    <n v="21"/>
    <s v="#LiveForNow"/>
    <m/>
    <m/>
    <x v="3"/>
    <n v="8.2075471698113203E-2"/>
    <n v="1566"/>
  </r>
  <r>
    <s v="P079"/>
    <s v="Instagram"/>
    <d v="2024-10-09T00:00:00"/>
    <s v="Carousel"/>
    <s v="Check out our latest carousel on instagram!"/>
    <n v="3068"/>
    <n v="137"/>
    <n v="329"/>
    <n v="39884"/>
    <n v="39404"/>
    <n v="266"/>
    <s v="#ThirstyForMore"/>
    <m/>
    <m/>
    <x v="1"/>
    <n v="8.860696018453515E-2"/>
    <n v="3534"/>
  </r>
  <r>
    <s v="P080"/>
    <s v="Instagram"/>
    <d v="2024-06-13T00:00:00"/>
    <s v="Story"/>
    <s v="Check out our latest story on instagram!"/>
    <n v="2103"/>
    <n v="892"/>
    <n v="103"/>
    <n v="39957"/>
    <n v="39466"/>
    <n v="28"/>
    <s v="#LiveForNow"/>
    <m/>
    <m/>
    <x v="4"/>
    <n v="7.7533348349475686E-2"/>
    <n v="3098"/>
  </r>
  <r>
    <s v="P081"/>
    <s v="Instagram"/>
    <d v="2024-10-19T00:00:00"/>
    <s v="Story"/>
    <s v="Check out our latest story on instagram!"/>
    <n v="1816"/>
    <n v="29"/>
    <n v="41"/>
    <n v="19976"/>
    <n v="19262"/>
    <n v="283"/>
    <s v="#PepsiCoRefresh"/>
    <m/>
    <m/>
    <x v="2"/>
    <n v="9.4413295955146179E-2"/>
    <n v="1886"/>
  </r>
  <r>
    <s v="P082"/>
    <s v="Instagram"/>
    <d v="2024-07-24T00:00:00"/>
    <s v="Image"/>
    <s v="Check out our latest image on instagram!"/>
    <n v="725"/>
    <n v="88"/>
    <n v="428"/>
    <n v="14500"/>
    <n v="13637"/>
    <n v="200"/>
    <s v="#LiveForNow"/>
    <s v="#PepsiCoRefresh"/>
    <s v="#AnytimeIsPepsiTime"/>
    <x v="2"/>
    <n v="8.558620689655172E-2"/>
    <n v="1241"/>
  </r>
  <r>
    <s v="P083"/>
    <s v="YouTube"/>
    <d v="2024-10-15T00:00:00"/>
    <s v="Video"/>
    <s v="Check out our latest video on youtube!"/>
    <n v="1094"/>
    <n v="472"/>
    <n v="21"/>
    <n v="9846"/>
    <n v="9609"/>
    <n v="112"/>
    <s v="#ThirstyForMore"/>
    <m/>
    <m/>
    <x v="4"/>
    <n v="0.16118220597196831"/>
    <n v="1587"/>
  </r>
  <r>
    <s v="P084"/>
    <s v="Facebook"/>
    <d v="2024-12-09T00:00:00"/>
    <s v="Image"/>
    <s v="Check out our latest image on facebook!"/>
    <n v="1841"/>
    <n v="851"/>
    <n v="342"/>
    <n v="34979"/>
    <n v="34154"/>
    <n v="255"/>
    <s v="#LiveForNow"/>
    <m/>
    <m/>
    <x v="3"/>
    <n v="8.6737756939878216E-2"/>
    <n v="3034"/>
  </r>
  <r>
    <s v="P085"/>
    <s v="Instagram"/>
    <d v="2025-04-19T00:00:00"/>
    <s v="Image"/>
    <s v="Check out our latest image on instagram!"/>
    <n v="4177"/>
    <n v="569"/>
    <n v="55"/>
    <n v="25062"/>
    <n v="24847"/>
    <n v="230"/>
    <s v="#LiveForNow"/>
    <m/>
    <m/>
    <x v="0"/>
    <n v="0.19156491900087783"/>
    <n v="4801"/>
  </r>
  <r>
    <s v="P086"/>
    <s v="YouTube"/>
    <d v="2025-01-27T00:00:00"/>
    <s v="Text"/>
    <s v="Check out our latest text on youtube!"/>
    <n v="3428"/>
    <n v="305"/>
    <n v="85"/>
    <n v="58276"/>
    <n v="58052"/>
    <n v="242"/>
    <s v="#ThirstyForMore"/>
    <s v="#BetterWithPepsi"/>
    <m/>
    <x v="3"/>
    <n v="6.5515821264328367E-2"/>
    <n v="3818"/>
  </r>
  <r>
    <s v="P087"/>
    <s v="Twitter"/>
    <d v="2024-06-06T00:00:00"/>
    <s v="Video"/>
    <s v="Check out our latest video on twitter!"/>
    <n v="1436"/>
    <n v="765"/>
    <n v="496"/>
    <n v="12924"/>
    <n v="12701"/>
    <n v="197"/>
    <s v="#LiveForNow"/>
    <m/>
    <m/>
    <x v="2"/>
    <n v="0.20868152274837512"/>
    <n v="2697"/>
  </r>
  <r>
    <s v="P088"/>
    <s v="Facebook"/>
    <d v="2024-07-07T00:00:00"/>
    <s v="Story"/>
    <s v="Check out our latest story on facebook!"/>
    <n v="302"/>
    <n v="47"/>
    <n v="430"/>
    <n v="5738"/>
    <n v="4890"/>
    <n v="25"/>
    <s v="#PepsiCoRefresh"/>
    <m/>
    <m/>
    <x v="3"/>
    <n v="0.13576158940397351"/>
    <n v="779"/>
  </r>
  <r>
    <s v="P089"/>
    <s v="Twitter"/>
    <d v="2025-01-10T00:00:00"/>
    <s v="Image"/>
    <s v="Check out our latest image on twitter!"/>
    <n v="2214"/>
    <n v="249"/>
    <n v="152"/>
    <n v="15498"/>
    <n v="14800"/>
    <n v="180"/>
    <s v="#ThirstyForMore"/>
    <m/>
    <m/>
    <x v="4"/>
    <n v="0.16873144921925409"/>
    <n v="2615"/>
  </r>
  <r>
    <s v="P090"/>
    <s v="Instagram"/>
    <d v="2024-06-03T00:00:00"/>
    <s v="Image"/>
    <s v="Check out our latest image on instagram!"/>
    <n v="3861"/>
    <n v="960"/>
    <n v="101"/>
    <n v="69498"/>
    <n v="68817"/>
    <n v="297"/>
    <s v="#PepsiCoRefresh"/>
    <m/>
    <m/>
    <x v="3"/>
    <n v="7.0822181933293038E-2"/>
    <n v="4922"/>
  </r>
  <r>
    <s v="P091"/>
    <s v="Facebook"/>
    <d v="2025-03-24T00:00:00"/>
    <s v="Image"/>
    <s v="Check out our latest image on facebook!"/>
    <n v="1263"/>
    <n v="397"/>
    <n v="357"/>
    <n v="25260"/>
    <n v="24615"/>
    <n v="137"/>
    <s v="#ThirstyForMore"/>
    <m/>
    <m/>
    <x v="3"/>
    <n v="7.984956452889945E-2"/>
    <n v="2017"/>
  </r>
  <r>
    <s v="P092"/>
    <s v="Twitter"/>
    <d v="2024-10-21T00:00:00"/>
    <s v="Story"/>
    <s v="Check out our latest story on twitter!"/>
    <n v="3801"/>
    <n v="967"/>
    <n v="401"/>
    <n v="38010"/>
    <n v="37625"/>
    <n v="236"/>
    <s v="#LiveForNow"/>
    <m/>
    <m/>
    <x v="2"/>
    <n v="0.13599052880820836"/>
    <n v="5169"/>
  </r>
  <r>
    <s v="P093"/>
    <s v="Instagram"/>
    <d v="2024-12-11T00:00:00"/>
    <s v="Video"/>
    <s v="Check out our latest video on instagram!"/>
    <n v="1431"/>
    <n v="951"/>
    <n v="26"/>
    <n v="8586"/>
    <n v="8396"/>
    <n v="150"/>
    <s v="#ThirstyForMore"/>
    <m/>
    <m/>
    <x v="2"/>
    <n v="0.28045655718611695"/>
    <n v="2408"/>
  </r>
  <r>
    <s v="P094"/>
    <s v="Instagram"/>
    <d v="2024-11-07T00:00:00"/>
    <s v="Image"/>
    <s v="Check out our latest image on instagram!"/>
    <n v="2647"/>
    <n v="304"/>
    <n v="170"/>
    <n v="18529"/>
    <n v="17841"/>
    <n v="46"/>
    <s v="#LiveForNow"/>
    <m/>
    <m/>
    <x v="2"/>
    <n v="0.16843866371633656"/>
    <n v="3121"/>
  </r>
  <r>
    <s v="P095"/>
    <s v="Instagram"/>
    <d v="2024-11-08T00:00:00"/>
    <s v="Text"/>
    <s v="Check out our latest text on instagram!"/>
    <n v="3182"/>
    <n v="559"/>
    <n v="160"/>
    <n v="57276"/>
    <n v="56890"/>
    <n v="163"/>
    <s v="#LiveForNow"/>
    <m/>
    <m/>
    <x v="3"/>
    <n v="6.8108806480899509E-2"/>
    <n v="3901"/>
  </r>
  <r>
    <s v="P096"/>
    <s v="Twitter"/>
    <d v="2024-09-10T00:00:00"/>
    <s v="Image"/>
    <s v="Check out our latest image on twitter!"/>
    <n v="1238"/>
    <n v="366"/>
    <n v="444"/>
    <n v="19808"/>
    <n v="19334"/>
    <n v="123"/>
    <s v="#LiveForNow"/>
    <m/>
    <m/>
    <x v="4"/>
    <n v="0.10339256865912763"/>
    <n v="2048"/>
  </r>
  <r>
    <s v="P097"/>
    <s v="Instagram"/>
    <d v="2024-08-13T00:00:00"/>
    <s v="Image"/>
    <s v="Check out our latest image on instagram!"/>
    <n v="4739"/>
    <n v="527"/>
    <n v="135"/>
    <n v="61607"/>
    <n v="61333"/>
    <n v="36"/>
    <s v="#PepsiCoRefresh"/>
    <s v="#AnytimeIsPepsiTime"/>
    <m/>
    <x v="1"/>
    <n v="8.7668609086629767E-2"/>
    <n v="5401"/>
  </r>
  <r>
    <s v="P098"/>
    <s v="Twitter"/>
    <d v="2024-06-10T00:00:00"/>
    <s v="Story"/>
    <s v="Check out our latest story on twitter!"/>
    <n v="1575"/>
    <n v="771"/>
    <n v="486"/>
    <n v="25200"/>
    <n v="24826"/>
    <n v="17"/>
    <s v="#LiveForNow"/>
    <m/>
    <m/>
    <x v="3"/>
    <n v="0.11238095238095239"/>
    <n v="2832"/>
  </r>
  <r>
    <s v="P099"/>
    <s v="YouTube"/>
    <d v="2024-07-02T00:00:00"/>
    <s v="Carousel"/>
    <s v="Check out our latest carousel on youtube!"/>
    <n v="4171"/>
    <n v="548"/>
    <n v="86"/>
    <n v="66736"/>
    <n v="66634"/>
    <n v="173"/>
    <s v="#LiveForNow"/>
    <m/>
    <m/>
    <x v="2"/>
    <n v="7.2000119875329657E-2"/>
    <n v="4805"/>
  </r>
  <r>
    <s v="P100"/>
    <s v="YouTube"/>
    <d v="2025-02-10T00:00:00"/>
    <s v="Video"/>
    <s v="Check out our latest video on youtube!"/>
    <n v="1766"/>
    <n v="92"/>
    <n v="424"/>
    <n v="24724"/>
    <n v="24333"/>
    <n v="52"/>
    <s v="#ThirstyForMore"/>
    <m/>
    <m/>
    <x v="4"/>
    <n v="9.2298980747451867E-2"/>
    <n v="2282"/>
  </r>
  <r>
    <s v="P101"/>
    <s v="YouTube"/>
    <d v="2024-10-18T00:00:00"/>
    <s v="Video"/>
    <s v="Check out our latest video on youtube!"/>
    <n v="4450"/>
    <n v="983"/>
    <n v="143"/>
    <n v="75650"/>
    <n v="75008"/>
    <n v="12"/>
    <s v="#LiveForNow"/>
    <m/>
    <m/>
    <x v="2"/>
    <n v="7.3707865168539333E-2"/>
    <n v="5576"/>
  </r>
  <r>
    <s v="P102"/>
    <s v="Twitter"/>
    <d v="2024-09-18T00:00:00"/>
    <s v="Reel"/>
    <s v="Check out our latest reel on twitter!"/>
    <n v="1000"/>
    <n v="978"/>
    <n v="162"/>
    <n v="6000"/>
    <n v="5221"/>
    <n v="223"/>
    <s v="#ThirstyForMore"/>
    <m/>
    <m/>
    <x v="1"/>
    <n v="0.35666666666666669"/>
    <n v="2140"/>
  </r>
  <r>
    <s v="P103"/>
    <s v="Facebook"/>
    <d v="2024-06-11T00:00:00"/>
    <s v="Image"/>
    <s v="Check out our latest image on facebook!"/>
    <n v="3689"/>
    <n v="48"/>
    <n v="306"/>
    <n v="40579"/>
    <n v="39588"/>
    <n v="212"/>
    <s v="#ThirstyForMore"/>
    <m/>
    <m/>
    <x v="1"/>
    <n v="9.9632815002833983E-2"/>
    <n v="4043"/>
  </r>
  <r>
    <s v="P104"/>
    <s v="YouTube"/>
    <d v="2025-03-23T00:00:00"/>
    <s v="Story"/>
    <s v="Check out our latest story on youtube!"/>
    <n v="3655"/>
    <n v="568"/>
    <n v="286"/>
    <n v="32895"/>
    <n v="32015"/>
    <n v="199"/>
    <s v="#PepsiCoRefresh"/>
    <m/>
    <m/>
    <x v="2"/>
    <n v="0.13707250341997265"/>
    <n v="4509"/>
  </r>
  <r>
    <s v="P105"/>
    <s v="Instagram"/>
    <d v="2024-06-14T00:00:00"/>
    <s v="Carousel"/>
    <s v="Check out our latest carousel on instagram!"/>
    <n v="498"/>
    <n v="38"/>
    <n v="42"/>
    <n v="4482"/>
    <n v="3647"/>
    <n v="32"/>
    <s v="#LiveForNow"/>
    <m/>
    <m/>
    <x v="0"/>
    <n v="0.12896028558679162"/>
    <n v="578"/>
  </r>
  <r>
    <s v="P106"/>
    <s v="Instagram"/>
    <d v="2025-02-04T00:00:00"/>
    <s v="Image"/>
    <s v="Check out our latest image on instagram!"/>
    <n v="4619"/>
    <n v="821"/>
    <n v="499"/>
    <n v="69285"/>
    <n v="69141"/>
    <n v="298"/>
    <s v="#PepsiCoRefresh"/>
    <m/>
    <m/>
    <x v="3"/>
    <n v="8.5718409468138843E-2"/>
    <n v="5939"/>
  </r>
  <r>
    <s v="P107"/>
    <s v="YouTube"/>
    <d v="2024-06-21T00:00:00"/>
    <s v="Image"/>
    <s v="Check out our latest image on youtube!"/>
    <n v="4832"/>
    <n v="893"/>
    <n v="10"/>
    <n v="91808"/>
    <n v="91296"/>
    <n v="182"/>
    <s v="#PepsiCoRefresh"/>
    <m/>
    <m/>
    <x v="4"/>
    <n v="6.2467323109097243E-2"/>
    <n v="5735"/>
  </r>
  <r>
    <s v="P108"/>
    <s v="Twitter"/>
    <d v="2025-03-25T00:00:00"/>
    <s v="Video"/>
    <s v="Check out our latest video on twitter!"/>
    <n v="4050"/>
    <n v="871"/>
    <n v="347"/>
    <n v="52650"/>
    <n v="51755"/>
    <n v="209"/>
    <s v="#PepsiCoRefresh"/>
    <m/>
    <m/>
    <x v="1"/>
    <n v="0.10005698005698006"/>
    <n v="5268"/>
  </r>
  <r>
    <s v="P109"/>
    <s v="Twitter"/>
    <d v="2024-08-08T00:00:00"/>
    <s v="Story"/>
    <s v="Check out our latest story on twitter!"/>
    <n v="3649"/>
    <n v="215"/>
    <n v="413"/>
    <n v="25543"/>
    <n v="24963"/>
    <n v="167"/>
    <s v="#LiveForNow"/>
    <m/>
    <m/>
    <x v="2"/>
    <n v="0.16744313510550835"/>
    <n v="4277"/>
  </r>
  <r>
    <s v="P110"/>
    <s v="Instagram"/>
    <d v="2024-07-29T00:00:00"/>
    <s v="Reel"/>
    <s v="Check out our latest reel on instagram!"/>
    <n v="3523"/>
    <n v="753"/>
    <n v="482"/>
    <n v="38753"/>
    <n v="38579"/>
    <n v="270"/>
    <s v="#ThirstyForMore"/>
    <m/>
    <m/>
    <x v="1"/>
    <n v="0.12277759141227776"/>
    <n v="4758"/>
  </r>
  <r>
    <s v="P111"/>
    <s v="YouTube"/>
    <d v="2024-11-23T00:00:00"/>
    <s v="Image"/>
    <s v="Check out our latest image on youtube!"/>
    <n v="2719"/>
    <n v="17"/>
    <n v="285"/>
    <n v="40785"/>
    <n v="40281"/>
    <n v="40"/>
    <s v="#PepsiCoRefresh"/>
    <m/>
    <m/>
    <x v="1"/>
    <n v="7.4071349760941527E-2"/>
    <n v="3021"/>
  </r>
  <r>
    <s v="P112"/>
    <s v="Twitter"/>
    <d v="2024-10-05T00:00:00"/>
    <s v="Story"/>
    <s v="Check out our latest story on twitter!"/>
    <n v="1957"/>
    <n v="877"/>
    <n v="238"/>
    <n v="17613"/>
    <n v="16865"/>
    <n v="297"/>
    <s v="#LiveForNow"/>
    <m/>
    <m/>
    <x v="2"/>
    <n v="0.17441662408448305"/>
    <n v="3072"/>
  </r>
  <r>
    <s v="P113"/>
    <s v="Twitter"/>
    <d v="2024-10-02T00:00:00"/>
    <s v="Carousel"/>
    <s v="Check out our latest carousel on twitter!"/>
    <n v="4419"/>
    <n v="236"/>
    <n v="369"/>
    <n v="44190"/>
    <n v="43582"/>
    <n v="10"/>
    <s v="#ThirstyForMore"/>
    <m/>
    <m/>
    <x v="0"/>
    <n v="0.11369088028965829"/>
    <n v="5024"/>
  </r>
  <r>
    <s v="P114"/>
    <s v="Twitter"/>
    <d v="2024-11-14T00:00:00"/>
    <s v="Story"/>
    <s v="Check out our latest story on twitter!"/>
    <n v="4000"/>
    <n v="689"/>
    <n v="488"/>
    <n v="40000"/>
    <n v="39569"/>
    <n v="44"/>
    <s v="#LiveForNow"/>
    <m/>
    <m/>
    <x v="0"/>
    <n v="0.12942500000000001"/>
    <n v="5177"/>
  </r>
  <r>
    <s v="P115"/>
    <s v="Twitter"/>
    <d v="2025-05-11T00:00:00"/>
    <s v="Image"/>
    <s v="Check out our latest image on twitter!"/>
    <n v="2493"/>
    <n v="97"/>
    <n v="44"/>
    <n v="42381"/>
    <n v="41991"/>
    <n v="242"/>
    <s v="#PepsiCoRefresh"/>
    <s v="#AnytimeIsPepsiTime"/>
    <m/>
    <x v="3"/>
    <n v="6.2150491965739366E-2"/>
    <n v="2634"/>
  </r>
  <r>
    <s v="P116"/>
    <s v="YouTube"/>
    <d v="2025-03-18T00:00:00"/>
    <s v="Reel"/>
    <s v="Check out our latest reel on youtube!"/>
    <n v="3704"/>
    <n v="186"/>
    <n v="458"/>
    <n v="25928"/>
    <n v="25081"/>
    <n v="131"/>
    <s v="#PepsiCoRefresh"/>
    <m/>
    <m/>
    <x v="4"/>
    <n v="0.16769515581610614"/>
    <n v="4348"/>
  </r>
  <r>
    <s v="P117"/>
    <s v="Twitter"/>
    <d v="2024-11-04T00:00:00"/>
    <s v="Image"/>
    <s v="Check out our latest image on twitter!"/>
    <n v="1606"/>
    <n v="451"/>
    <n v="405"/>
    <n v="20878"/>
    <n v="20190"/>
    <n v="219"/>
    <s v="#ThirstyForMore"/>
    <m/>
    <m/>
    <x v="3"/>
    <n v="0.11792317271769326"/>
    <n v="2462"/>
  </r>
  <r>
    <s v="P118"/>
    <s v="Facebook"/>
    <d v="2024-11-04T00:00:00"/>
    <s v="Image"/>
    <s v="Check out our latest image on facebook!"/>
    <n v="4551"/>
    <n v="714"/>
    <n v="207"/>
    <n v="68265"/>
    <n v="67754"/>
    <n v="57"/>
    <s v="#LiveForNow"/>
    <m/>
    <m/>
    <x v="2"/>
    <n v="8.0158206987475278E-2"/>
    <n v="5472"/>
  </r>
  <r>
    <s v="P119"/>
    <s v="Instagram"/>
    <d v="2025-02-07T00:00:00"/>
    <s v="Reel"/>
    <s v="Check out our latest reel on instagram!"/>
    <n v="1970"/>
    <n v="675"/>
    <n v="478"/>
    <n v="9850"/>
    <n v="8924"/>
    <n v="117"/>
    <s v="#LiveForNow"/>
    <m/>
    <m/>
    <x v="4"/>
    <n v="0.31705583756345179"/>
    <n v="3123"/>
  </r>
  <r>
    <s v="P120"/>
    <s v="Facebook"/>
    <d v="2024-10-21T00:00:00"/>
    <s v="Story"/>
    <s v="Check out our latest story on facebook!"/>
    <n v="780"/>
    <n v="928"/>
    <n v="301"/>
    <n v="8580"/>
    <n v="8081"/>
    <n v="91"/>
    <s v="#ThirstyForMore"/>
    <m/>
    <m/>
    <x v="2"/>
    <n v="0.23414918414918415"/>
    <n v="2009"/>
  </r>
  <r>
    <s v="P121"/>
    <s v="Instagram"/>
    <d v="2024-07-29T00:00:00"/>
    <s v="Story"/>
    <s v="Check out our latest story on instagram!"/>
    <n v="498"/>
    <n v="701"/>
    <n v="412"/>
    <n v="4980"/>
    <n v="4185"/>
    <n v="185"/>
    <s v="#LiveForNow"/>
    <m/>
    <m/>
    <x v="4"/>
    <n v="0.32349397590361445"/>
    <n v="1611"/>
  </r>
  <r>
    <s v="P122"/>
    <s v="Instagram"/>
    <d v="2024-10-02T00:00:00"/>
    <s v="Text"/>
    <s v="Check out our latest text on instagram!"/>
    <n v="3432"/>
    <n v="869"/>
    <n v="123"/>
    <n v="54912"/>
    <n v="53916"/>
    <n v="264"/>
    <s v="#ThirstyForMore"/>
    <m/>
    <m/>
    <x v="1"/>
    <n v="8.0565268065268064E-2"/>
    <n v="4424"/>
  </r>
  <r>
    <s v="P123"/>
    <s v="Instagram"/>
    <d v="2024-06-14T00:00:00"/>
    <s v="Story"/>
    <s v="Check out our latest story on instagram!"/>
    <n v="4363"/>
    <n v="649"/>
    <n v="140"/>
    <n v="21815"/>
    <n v="21481"/>
    <n v="157"/>
    <s v="#ThirstyForMore"/>
    <m/>
    <m/>
    <x v="0"/>
    <n v="0.23616777446710979"/>
    <n v="5152"/>
  </r>
  <r>
    <s v="P124"/>
    <s v="YouTube"/>
    <d v="2025-04-06T00:00:00"/>
    <s v="Carousel"/>
    <s v="Check out our latest carousel on youtube!"/>
    <n v="736"/>
    <n v="771"/>
    <n v="225"/>
    <n v="5152"/>
    <n v="4706"/>
    <n v="19"/>
    <s v="#ThirstyForMore"/>
    <m/>
    <m/>
    <x v="0"/>
    <n v="0.33618012422360249"/>
    <n v="1732"/>
  </r>
  <r>
    <s v="P125"/>
    <s v="Twitter"/>
    <d v="2024-09-08T00:00:00"/>
    <s v="Carousel"/>
    <s v="Check out our latest carousel on twitter!"/>
    <n v="3811"/>
    <n v="866"/>
    <n v="216"/>
    <n v="34299"/>
    <n v="34088"/>
    <n v="233"/>
    <s v="#PepsiCoRefresh"/>
    <m/>
    <m/>
    <x v="3"/>
    <n v="0.14265722032712325"/>
    <n v="4893"/>
  </r>
  <r>
    <s v="P126"/>
    <s v="Instagram"/>
    <d v="2025-03-28T00:00:00"/>
    <s v="Carousel"/>
    <s v="Check out our latest carousel on instagram!"/>
    <n v="4158"/>
    <n v="167"/>
    <n v="241"/>
    <n v="45738"/>
    <n v="45183"/>
    <n v="142"/>
    <s v="#LiveForNow"/>
    <m/>
    <m/>
    <x v="4"/>
    <n v="9.9829463465827106E-2"/>
    <n v="4566"/>
  </r>
  <r>
    <s v="P127"/>
    <s v="Facebook"/>
    <d v="2025-01-27T00:00:00"/>
    <s v="Reel"/>
    <s v="Check out our latest reel on facebook!"/>
    <n v="3452"/>
    <n v="652"/>
    <n v="442"/>
    <n v="65588"/>
    <n v="65049"/>
    <n v="158"/>
    <s v="#LiveForNow"/>
    <m/>
    <m/>
    <x v="2"/>
    <n v="6.9311459413307311E-2"/>
    <n v="4546"/>
  </r>
  <r>
    <s v="P128"/>
    <s v="Twitter"/>
    <d v="2025-01-10T00:00:00"/>
    <s v="Image"/>
    <s v="Check out our latest image on twitter!"/>
    <n v="3092"/>
    <n v="106"/>
    <n v="291"/>
    <n v="27828"/>
    <n v="27217"/>
    <n v="102"/>
    <s v="#LiveForNow"/>
    <m/>
    <m/>
    <x v="4"/>
    <n v="0.12537731780940059"/>
    <n v="3489"/>
  </r>
  <r>
    <s v="P129"/>
    <s v="Twitter"/>
    <d v="2024-07-21T00:00:00"/>
    <s v="Text"/>
    <s v="Check out our latest text on twitter!"/>
    <n v="2147"/>
    <n v="430"/>
    <n v="393"/>
    <n v="17176"/>
    <n v="16483"/>
    <n v="170"/>
    <s v="#PepsiCoRefresh"/>
    <m/>
    <m/>
    <x v="4"/>
    <n v="0.17291569632044715"/>
    <n v="2970"/>
  </r>
  <r>
    <s v="P130"/>
    <s v="YouTube"/>
    <d v="2024-09-29T00:00:00"/>
    <s v="Reel"/>
    <s v="Check out our latest reel on youtube!"/>
    <n v="2936"/>
    <n v="439"/>
    <n v="44"/>
    <n v="38168"/>
    <n v="37571"/>
    <n v="22"/>
    <s v="#ThirstyForMore"/>
    <m/>
    <m/>
    <x v="3"/>
    <n v="8.9577656675749323E-2"/>
    <n v="3419"/>
  </r>
  <r>
    <s v="P131"/>
    <s v="Instagram"/>
    <d v="2024-10-21T00:00:00"/>
    <s v="Reel"/>
    <s v="Check out our latest reel on instagram!"/>
    <n v="4840"/>
    <n v="658"/>
    <n v="211"/>
    <n v="43560"/>
    <n v="43225"/>
    <n v="57"/>
    <s v="#LiveForNow"/>
    <m/>
    <m/>
    <x v="2"/>
    <n v="0.13106060606060607"/>
    <n v="5709"/>
  </r>
  <r>
    <s v="P132"/>
    <s v="Instagram"/>
    <d v="2025-03-04T00:00:00"/>
    <s v="Story"/>
    <s v="Check out our latest story on instagram!"/>
    <n v="1947"/>
    <n v="842"/>
    <n v="101"/>
    <n v="21417"/>
    <n v="20967"/>
    <n v="186"/>
    <s v="#LiveForNow"/>
    <m/>
    <m/>
    <x v="1"/>
    <n v="0.13493953401503478"/>
    <n v="2890"/>
  </r>
  <r>
    <s v="P133"/>
    <s v="Facebook"/>
    <d v="2025-02-06T00:00:00"/>
    <s v="Image"/>
    <s v="Check out our latest image on facebook!"/>
    <n v="2072"/>
    <n v="532"/>
    <n v="71"/>
    <n v="37296"/>
    <n v="36467"/>
    <n v="25"/>
    <s v="#PepsiCoRefresh"/>
    <m/>
    <m/>
    <x v="3"/>
    <n v="7.172350922350923E-2"/>
    <n v="2675"/>
  </r>
  <r>
    <s v="P134"/>
    <s v="Twitter"/>
    <d v="2025-04-24T00:00:00"/>
    <s v="Reel"/>
    <s v="Check out our latest reel on twitter!"/>
    <n v="3731"/>
    <n v="115"/>
    <n v="135"/>
    <n v="55965"/>
    <n v="55436"/>
    <n v="103"/>
    <s v="#PepsiCoRefresh"/>
    <m/>
    <m/>
    <x v="0"/>
    <n v="7.1133744304476013E-2"/>
    <n v="3981"/>
  </r>
  <r>
    <s v="P135"/>
    <s v="Facebook"/>
    <d v="2024-11-28T00:00:00"/>
    <s v="Text"/>
    <s v="Check out our latest text on facebook!"/>
    <n v="4213"/>
    <n v="253"/>
    <n v="434"/>
    <n v="75834"/>
    <n v="75437"/>
    <n v="272"/>
    <s v="#LiveForNow"/>
    <m/>
    <m/>
    <x v="3"/>
    <n v="6.461481657304112E-2"/>
    <n v="4900"/>
  </r>
  <r>
    <s v="P136"/>
    <s v="Instagram"/>
    <d v="2024-07-11T00:00:00"/>
    <s v="Text"/>
    <s v="Check out our latest text on instagram!"/>
    <n v="3134"/>
    <n v="888"/>
    <n v="444"/>
    <n v="21938"/>
    <n v="21337"/>
    <n v="130"/>
    <s v="#ThirstyForMore"/>
    <m/>
    <m/>
    <x v="3"/>
    <n v="0.20357370772176134"/>
    <n v="4466"/>
  </r>
  <r>
    <s v="P137"/>
    <s v="Facebook"/>
    <d v="2024-07-31T00:00:00"/>
    <s v="Video"/>
    <s v="Check out our latest video on facebook!"/>
    <n v="3008"/>
    <n v="94"/>
    <n v="37"/>
    <n v="15040"/>
    <n v="14639"/>
    <n v="277"/>
    <s v="#LiveForNow"/>
    <m/>
    <m/>
    <x v="4"/>
    <n v="0.20871010638297871"/>
    <n v="3139"/>
  </r>
  <r>
    <s v="P138"/>
    <s v="Twitter"/>
    <d v="2025-03-29T00:00:00"/>
    <s v="Image"/>
    <s v="Check out our latest image on twitter!"/>
    <n v="305"/>
    <n v="187"/>
    <n v="243"/>
    <n v="4575"/>
    <n v="3704"/>
    <n v="234"/>
    <s v="#LiveForNow"/>
    <m/>
    <m/>
    <x v="2"/>
    <n v="0.16065573770491803"/>
    <n v="735"/>
  </r>
  <r>
    <s v="P139"/>
    <s v="YouTube"/>
    <d v="2024-10-29T00:00:00"/>
    <s v="Text"/>
    <s v="Check out our latest text on youtube!"/>
    <n v="2746"/>
    <n v="156"/>
    <n v="203"/>
    <n v="32952"/>
    <n v="32147"/>
    <n v="147"/>
    <s v="#ThirstyForMore"/>
    <m/>
    <m/>
    <x v="0"/>
    <n v="9.422796795338674E-2"/>
    <n v="3105"/>
  </r>
  <r>
    <s v="P140"/>
    <s v="Facebook"/>
    <d v="2024-07-15T00:00:00"/>
    <s v="Image"/>
    <s v="Check out our latest image on facebook!"/>
    <n v="2291"/>
    <n v="78"/>
    <n v="485"/>
    <n v="18328"/>
    <n v="18101"/>
    <n v="10"/>
    <s v="#ThirstyForMore"/>
    <s v="#SmoothLikeNitroPepsi"/>
    <m/>
    <x v="1"/>
    <n v="0.15571802706241816"/>
    <n v="2854"/>
  </r>
  <r>
    <s v="P141"/>
    <s v="Twitter"/>
    <d v="2024-08-31T00:00:00"/>
    <s v="Image"/>
    <s v="Check out our latest image on twitter!"/>
    <n v="3170"/>
    <n v="857"/>
    <n v="379"/>
    <n v="19020"/>
    <n v="18559"/>
    <n v="240"/>
    <s v="#LiveForNow"/>
    <m/>
    <m/>
    <x v="4"/>
    <n v="0.2316508937960042"/>
    <n v="4406"/>
  </r>
  <r>
    <s v="P142"/>
    <s v="YouTube"/>
    <d v="2025-03-25T00:00:00"/>
    <s v="Story"/>
    <s v="Check out our latest story on youtube!"/>
    <n v="2070"/>
    <n v="275"/>
    <n v="386"/>
    <n v="39330"/>
    <n v="38627"/>
    <n v="114"/>
    <s v="#LiveForNow"/>
    <m/>
    <m/>
    <x v="3"/>
    <n v="6.9438087973557078E-2"/>
    <n v="2731"/>
  </r>
  <r>
    <s v="P143"/>
    <s v="YouTube"/>
    <d v="2024-10-02T00:00:00"/>
    <s v="Carousel"/>
    <s v="Check out our latest carousel on youtube!"/>
    <n v="80"/>
    <n v="362"/>
    <n v="80"/>
    <n v="1040"/>
    <n v="349"/>
    <n v="117"/>
    <s v="#PepsiCoRefresh"/>
    <m/>
    <m/>
    <x v="2"/>
    <n v="0.50192307692307692"/>
    <n v="522"/>
  </r>
  <r>
    <s v="P144"/>
    <s v="YouTube"/>
    <d v="2024-10-28T00:00:00"/>
    <s v="Story"/>
    <s v="Check out our latest story on youtube!"/>
    <n v="4929"/>
    <n v="749"/>
    <n v="452"/>
    <n v="93651"/>
    <n v="92810"/>
    <n v="66"/>
    <s v="#ThirstyForMore"/>
    <m/>
    <m/>
    <x v="3"/>
    <n v="6.5455787978772245E-2"/>
    <n v="6130"/>
  </r>
  <r>
    <s v="P145"/>
    <s v="Instagram"/>
    <d v="2024-08-12T00:00:00"/>
    <s v="Carousel"/>
    <s v="Check out our latest carousel on instagram!"/>
    <n v="1878"/>
    <n v="62"/>
    <n v="179"/>
    <n v="37560"/>
    <n v="36874"/>
    <n v="142"/>
    <s v="#PepsiCoRefresh"/>
    <m/>
    <m/>
    <x v="3"/>
    <n v="5.6416400425985093E-2"/>
    <n v="2119"/>
  </r>
  <r>
    <s v="P146"/>
    <s v="YouTube"/>
    <d v="2024-06-05T00:00:00"/>
    <s v="Reel"/>
    <s v="Check out our latest reel on youtube!"/>
    <n v="3065"/>
    <n v="772"/>
    <n v="142"/>
    <n v="18390"/>
    <n v="17875"/>
    <n v="200"/>
    <s v="#ThirstyForMore"/>
    <s v="#AnytimeIsPepsiTime"/>
    <m/>
    <x v="4"/>
    <n v="0.21636759108210984"/>
    <n v="3979"/>
  </r>
  <r>
    <s v="P147"/>
    <s v="Instagram"/>
    <d v="2024-10-21T00:00:00"/>
    <s v="Reel"/>
    <s v="Check out our latest reel on instagram!"/>
    <n v="3256"/>
    <n v="459"/>
    <n v="266"/>
    <n v="26048"/>
    <n v="25529"/>
    <n v="143"/>
    <s v="#PepsiCoRefresh"/>
    <m/>
    <m/>
    <x v="1"/>
    <n v="0.15283323095823095"/>
    <n v="3981"/>
  </r>
  <r>
    <s v="P148"/>
    <s v="Instagram"/>
    <d v="2025-04-15T00:00:00"/>
    <s v="Video"/>
    <s v="Check out our latest video on instagram!"/>
    <n v="4133"/>
    <n v="466"/>
    <n v="327"/>
    <n v="24798"/>
    <n v="24620"/>
    <n v="176"/>
    <s v="#ThirstyForMore"/>
    <m/>
    <m/>
    <x v="3"/>
    <n v="0.19864505202032423"/>
    <n v="4926"/>
  </r>
  <r>
    <s v="P149"/>
    <s v="Twitter"/>
    <d v="2024-06-16T00:00:00"/>
    <s v="Video"/>
    <s v="Check out our latest video on twitter!"/>
    <n v="1702"/>
    <n v="750"/>
    <n v="179"/>
    <n v="34040"/>
    <n v="33174"/>
    <n v="76"/>
    <s v="#ThirstyForMore"/>
    <m/>
    <m/>
    <x v="0"/>
    <n v="7.7291421856639245E-2"/>
    <n v="2631"/>
  </r>
  <r>
    <s v="P150"/>
    <s v="YouTube"/>
    <d v="2024-08-22T00:00:00"/>
    <s v="Carousel"/>
    <s v="Check out our latest carousel on youtube!"/>
    <n v="4295"/>
    <n v="853"/>
    <n v="325"/>
    <n v="85900"/>
    <n v="85788"/>
    <n v="290"/>
    <s v="#PepsiCoRefresh"/>
    <m/>
    <m/>
    <x v="3"/>
    <n v="6.3713620488940623E-2"/>
    <n v="5473"/>
  </r>
  <r>
    <s v="P151"/>
    <s v="Instagram"/>
    <d v="2024-07-26T00:00:00"/>
    <s v="Image"/>
    <s v="Check out our latest image on instagram!"/>
    <n v="3559"/>
    <n v="59"/>
    <n v="289"/>
    <n v="35590"/>
    <n v="35105"/>
    <n v="122"/>
    <s v="#ThirstyForMore"/>
    <m/>
    <m/>
    <x v="0"/>
    <n v="0.10977802753582468"/>
    <n v="3907"/>
  </r>
  <r>
    <s v="P152"/>
    <s v="Facebook"/>
    <d v="2025-04-22T00:00:00"/>
    <s v="Image"/>
    <s v="Check out our latest image on facebook!"/>
    <n v="4804"/>
    <n v="550"/>
    <n v="270"/>
    <n v="28824"/>
    <n v="28370"/>
    <n v="47"/>
    <s v="#ThirstyForMore"/>
    <m/>
    <m/>
    <x v="3"/>
    <n v="0.19511518179295032"/>
    <n v="5624"/>
  </r>
  <r>
    <s v="P153"/>
    <s v="Twitter"/>
    <d v="2025-01-01T00:00:00"/>
    <s v="Video"/>
    <s v="Check out our latest video on twitter!"/>
    <n v="754"/>
    <n v="197"/>
    <n v="257"/>
    <n v="6786"/>
    <n v="6221"/>
    <n v="212"/>
    <s v="#PepsiCoRefresh"/>
    <m/>
    <m/>
    <x v="2"/>
    <n v="0.17801355732390214"/>
    <n v="1208"/>
  </r>
  <r>
    <s v="P154"/>
    <s v="Instagram"/>
    <d v="2024-10-09T00:00:00"/>
    <s v="Carousel"/>
    <s v="Check out our latest carousel on instagram!"/>
    <n v="985"/>
    <n v="932"/>
    <n v="287"/>
    <n v="6895"/>
    <n v="6757"/>
    <n v="64"/>
    <s v="#LiveForNow"/>
    <m/>
    <m/>
    <x v="3"/>
    <n v="0.31965192168237855"/>
    <n v="2204"/>
  </r>
  <r>
    <s v="P155"/>
    <s v="YouTube"/>
    <d v="2024-12-21T00:00:00"/>
    <s v="Image"/>
    <s v="Check out our latest image on youtube!"/>
    <n v="2283"/>
    <n v="210"/>
    <n v="130"/>
    <n v="22830"/>
    <n v="22617"/>
    <n v="143"/>
    <s v="#LiveForNow"/>
    <m/>
    <m/>
    <x v="1"/>
    <n v="0.11489268506351293"/>
    <n v="2623"/>
  </r>
  <r>
    <s v="P156"/>
    <s v="Facebook"/>
    <d v="2024-10-22T00:00:00"/>
    <s v="Carousel"/>
    <s v="Check out our latest carousel on facebook!"/>
    <n v="3352"/>
    <n v="941"/>
    <n v="482"/>
    <n v="43576"/>
    <n v="43338"/>
    <n v="240"/>
    <s v="#LiveForNow"/>
    <m/>
    <m/>
    <x v="1"/>
    <n v="0.1095786671562328"/>
    <n v="4775"/>
  </r>
  <r>
    <s v="P157"/>
    <s v="YouTube"/>
    <d v="2024-07-23T00:00:00"/>
    <s v="Story"/>
    <s v="Check out our latest story on youtube!"/>
    <n v="4775"/>
    <n v="173"/>
    <n v="206"/>
    <n v="47750"/>
    <n v="47544"/>
    <n v="187"/>
    <s v="#LiveForNow"/>
    <m/>
    <m/>
    <x v="1"/>
    <n v="0.10793717277486911"/>
    <n v="5154"/>
  </r>
  <r>
    <s v="P158"/>
    <s v="Instagram"/>
    <d v="2024-08-11T00:00:00"/>
    <s v="Story"/>
    <s v="Check out our latest story on instagram!"/>
    <n v="1762"/>
    <n v="405"/>
    <n v="423"/>
    <n v="22906"/>
    <n v="21925"/>
    <n v="25"/>
    <s v="#PepsiCoRefresh"/>
    <m/>
    <m/>
    <x v="0"/>
    <n v="0.11307081114118571"/>
    <n v="2590"/>
  </r>
  <r>
    <s v="P159"/>
    <s v="Facebook"/>
    <d v="2024-11-25T00:00:00"/>
    <s v="Story"/>
    <s v="Check out our latest story on facebook!"/>
    <n v="2120"/>
    <n v="158"/>
    <n v="488"/>
    <n v="12720"/>
    <n v="12085"/>
    <n v="17"/>
    <s v="#LiveForNow"/>
    <m/>
    <m/>
    <x v="1"/>
    <n v="0.21745283018867925"/>
    <n v="2766"/>
  </r>
  <r>
    <s v="P160"/>
    <s v="Twitter"/>
    <d v="2024-08-24T00:00:00"/>
    <s v="Video"/>
    <s v="Check out our latest video on twitter!"/>
    <n v="1082"/>
    <n v="209"/>
    <n v="484"/>
    <n v="19476"/>
    <n v="18654"/>
    <n v="20"/>
    <s v="#PepsiCoRefresh"/>
    <m/>
    <m/>
    <x v="4"/>
    <n v="9.1137810638734856E-2"/>
    <n v="1775"/>
  </r>
  <r>
    <s v="P161"/>
    <s v="Twitter"/>
    <d v="2025-02-19T00:00:00"/>
    <s v="Text"/>
    <s v="Check out our latest text on twitter!"/>
    <n v="4671"/>
    <n v="876"/>
    <n v="366"/>
    <n v="51381"/>
    <n v="50565"/>
    <n v="245"/>
    <s v="#PepsiCoRefresh"/>
    <m/>
    <m/>
    <x v="3"/>
    <n v="0.11508145034156594"/>
    <n v="5913"/>
  </r>
  <r>
    <s v="P162"/>
    <s v="Facebook"/>
    <d v="2025-04-01T00:00:00"/>
    <s v="Story"/>
    <s v="Check out our latest story on facebook!"/>
    <n v="3430"/>
    <n v="566"/>
    <n v="164"/>
    <n v="48020"/>
    <n v="47305"/>
    <n v="120"/>
    <s v="#LiveForNow"/>
    <m/>
    <m/>
    <x v="4"/>
    <n v="8.6630570595585168E-2"/>
    <n v="4160"/>
  </r>
  <r>
    <s v="P163"/>
    <s v="Instagram"/>
    <d v="2025-04-08T00:00:00"/>
    <s v="Image"/>
    <s v="Check out our latest image on instagram!"/>
    <n v="4501"/>
    <n v="375"/>
    <n v="323"/>
    <n v="22505"/>
    <n v="21836"/>
    <n v="132"/>
    <s v="#PepsiCoRefresh"/>
    <m/>
    <m/>
    <x v="1"/>
    <n v="0.23101532992668297"/>
    <n v="5199"/>
  </r>
  <r>
    <s v="P164"/>
    <s v="YouTube"/>
    <d v="2025-02-27T00:00:00"/>
    <s v="Text"/>
    <s v="Check out our latest text on youtube!"/>
    <n v="4934"/>
    <n v="971"/>
    <n v="156"/>
    <n v="39472"/>
    <n v="39025"/>
    <n v="169"/>
    <s v="#PepsiCoRefresh"/>
    <s v="#AnytimeIsPepsiTime"/>
    <m/>
    <x v="3"/>
    <n v="0.15355188488042157"/>
    <n v="6061"/>
  </r>
  <r>
    <s v="P165"/>
    <s v="Twitter"/>
    <d v="2024-12-11T00:00:00"/>
    <s v="Text"/>
    <s v="Check out our latest text on twitter!"/>
    <n v="3239"/>
    <n v="43"/>
    <n v="211"/>
    <n v="22673"/>
    <n v="22171"/>
    <n v="230"/>
    <s v="#PepsiCoRefresh"/>
    <m/>
    <m/>
    <x v="1"/>
    <n v="0.15405989502933004"/>
    <n v="3493"/>
  </r>
  <r>
    <s v="P166"/>
    <s v="Twitter"/>
    <d v="2025-02-16T00:00:00"/>
    <s v="Reel"/>
    <s v="Check out our latest reel on twitter!"/>
    <n v="1076"/>
    <n v="313"/>
    <n v="306"/>
    <n v="11836"/>
    <n v="11596"/>
    <n v="104"/>
    <s v="#LiveForNow"/>
    <m/>
    <m/>
    <x v="0"/>
    <n v="0.14320716458262928"/>
    <n v="1695"/>
  </r>
  <r>
    <s v="P167"/>
    <s v="Instagram"/>
    <d v="2024-11-28T00:00:00"/>
    <s v="Text"/>
    <s v="Check out our latest text on instagram!"/>
    <n v="4771"/>
    <n v="818"/>
    <n v="56"/>
    <n v="57252"/>
    <n v="56378"/>
    <n v="150"/>
    <s v="#LiveForNow"/>
    <m/>
    <m/>
    <x v="4"/>
    <n v="9.859917557465242E-2"/>
    <n v="5645"/>
  </r>
  <r>
    <s v="P168"/>
    <s v="Facebook"/>
    <d v="2024-11-12T00:00:00"/>
    <s v="Text"/>
    <s v="Check out our latest text on facebook!"/>
    <n v="2418"/>
    <n v="754"/>
    <n v="54"/>
    <n v="43524"/>
    <n v="42743"/>
    <n v="182"/>
    <s v="#ThirstyForMore"/>
    <m/>
    <m/>
    <x v="0"/>
    <n v="7.412002573292896E-2"/>
    <n v="3226"/>
  </r>
  <r>
    <s v="P169"/>
    <s v="YouTube"/>
    <d v="2024-12-03T00:00:00"/>
    <s v="Video"/>
    <s v="Check out our latest video on youtube!"/>
    <n v="3809"/>
    <n v="273"/>
    <n v="200"/>
    <n v="34281"/>
    <n v="33534"/>
    <n v="83"/>
    <s v="#ThirstyForMore"/>
    <m/>
    <m/>
    <x v="0"/>
    <n v="0.12490884163239112"/>
    <n v="4282"/>
  </r>
  <r>
    <s v="P170"/>
    <s v="Twitter"/>
    <d v="2025-04-28T00:00:00"/>
    <s v="Text"/>
    <s v="Check out our latest text on twitter!"/>
    <n v="3577"/>
    <n v="596"/>
    <n v="493"/>
    <n v="67963"/>
    <n v="67839"/>
    <n v="53"/>
    <s v="#PepsiCoRefresh"/>
    <m/>
    <m/>
    <x v="2"/>
    <n v="6.8655003457763777E-2"/>
    <n v="4666"/>
  </r>
  <r>
    <s v="P171"/>
    <s v="YouTube"/>
    <d v="2024-12-31T00:00:00"/>
    <s v="Video"/>
    <s v="Check out our latest video on youtube!"/>
    <n v="1018"/>
    <n v="447"/>
    <n v="332"/>
    <n v="18324"/>
    <n v="18164"/>
    <n v="38"/>
    <s v="#LiveForNow"/>
    <m/>
    <m/>
    <x v="1"/>
    <n v="9.8068107400130972E-2"/>
    <n v="1797"/>
  </r>
  <r>
    <s v="P172"/>
    <s v="Facebook"/>
    <d v="2024-08-14T00:00:00"/>
    <s v="Carousel"/>
    <s v="Check out our latest carousel on facebook!"/>
    <n v="3073"/>
    <n v="553"/>
    <n v="174"/>
    <n v="52241"/>
    <n v="51605"/>
    <n v="246"/>
    <s v="#ThirstyForMore"/>
    <m/>
    <m/>
    <x v="2"/>
    <n v="7.2739802071170159E-2"/>
    <n v="3800"/>
  </r>
  <r>
    <s v="P173"/>
    <s v="Twitter"/>
    <d v="2024-12-05T00:00:00"/>
    <s v="Video"/>
    <s v="Check out our latest video on twitter!"/>
    <n v="1330"/>
    <n v="925"/>
    <n v="35"/>
    <n v="15960"/>
    <n v="15379"/>
    <n v="229"/>
    <s v="#LiveForNow"/>
    <m/>
    <m/>
    <x v="2"/>
    <n v="0.14348370927318296"/>
    <n v="2290"/>
  </r>
  <r>
    <s v="P174"/>
    <s v="Facebook"/>
    <d v="2024-06-22T00:00:00"/>
    <s v="Text"/>
    <s v="Check out our latest text on facebook!"/>
    <n v="3828"/>
    <n v="148"/>
    <n v="253"/>
    <n v="30624"/>
    <n v="30229"/>
    <n v="235"/>
    <s v="#ThirstyForMore"/>
    <m/>
    <m/>
    <x v="4"/>
    <n v="0.13809430512016718"/>
    <n v="4229"/>
  </r>
  <r>
    <s v="P175"/>
    <s v="Instagram"/>
    <d v="2025-01-17T00:00:00"/>
    <s v="Reel"/>
    <s v="Check out our latest reel on instagram!"/>
    <n v="142"/>
    <n v="784"/>
    <n v="183"/>
    <n v="1704"/>
    <n v="995"/>
    <n v="154"/>
    <s v="#LiveForNow"/>
    <m/>
    <m/>
    <x v="3"/>
    <n v="0.6508215962441315"/>
    <n v="1109"/>
  </r>
  <r>
    <s v="P176"/>
    <s v="Facebook"/>
    <d v="2024-06-20T00:00:00"/>
    <s v="Video"/>
    <s v="Check out our latest video on facebook!"/>
    <n v="3798"/>
    <n v="31"/>
    <n v="279"/>
    <n v="75960"/>
    <n v="75813"/>
    <n v="266"/>
    <s v="#PepsiCoRefresh"/>
    <m/>
    <m/>
    <x v="0"/>
    <n v="5.4081095313322801E-2"/>
    <n v="4108"/>
  </r>
  <r>
    <s v="P177"/>
    <s v="Instagram"/>
    <d v="2024-07-10T00:00:00"/>
    <s v="Carousel"/>
    <s v="Check out our latest carousel on instagram!"/>
    <n v="3099"/>
    <n v="694"/>
    <n v="171"/>
    <n v="43386"/>
    <n v="42921"/>
    <n v="52"/>
    <s v="#PepsiCoRefresh"/>
    <m/>
    <m/>
    <x v="2"/>
    <n v="9.1365878393951966E-2"/>
    <n v="3964"/>
  </r>
  <r>
    <s v="P178"/>
    <s v="Instagram"/>
    <d v="2024-11-07T00:00:00"/>
    <s v="Video"/>
    <s v="Check out our latest video on instagram!"/>
    <n v="129"/>
    <n v="643"/>
    <n v="136"/>
    <n v="1290"/>
    <n v="839"/>
    <n v="238"/>
    <s v="#PepsiCoRefresh"/>
    <m/>
    <m/>
    <x v="3"/>
    <n v="0.70387596899224802"/>
    <n v="908"/>
  </r>
  <r>
    <s v="P179"/>
    <s v="Facebook"/>
    <d v="2024-07-15T00:00:00"/>
    <s v="Carousel"/>
    <s v="Check out our latest carousel on facebook!"/>
    <n v="3796"/>
    <n v="667"/>
    <n v="395"/>
    <n v="64532"/>
    <n v="63550"/>
    <n v="292"/>
    <s v="#PepsiCoRefresh"/>
    <m/>
    <m/>
    <x v="4"/>
    <n v="7.5280481001673588E-2"/>
    <n v="4858"/>
  </r>
  <r>
    <s v="P180"/>
    <s v="YouTube"/>
    <d v="2024-12-03T00:00:00"/>
    <s v="Text"/>
    <s v="Check out our latest text on youtube!"/>
    <n v="3711"/>
    <n v="352"/>
    <n v="290"/>
    <n v="48243"/>
    <n v="47579"/>
    <n v="11"/>
    <s v="#PepsiCoRefresh"/>
    <m/>
    <m/>
    <x v="0"/>
    <n v="9.023070704558174E-2"/>
    <n v="4353"/>
  </r>
  <r>
    <s v="P181"/>
    <s v="YouTube"/>
    <d v="2025-03-21T00:00:00"/>
    <s v="Image"/>
    <s v="Check out our latest image on youtube!"/>
    <n v="606"/>
    <n v="789"/>
    <n v="470"/>
    <n v="7878"/>
    <n v="7389"/>
    <n v="239"/>
    <s v="#ThirstyForMore"/>
    <m/>
    <m/>
    <x v="2"/>
    <n v="0.23673521198273673"/>
    <n v="1865"/>
  </r>
  <r>
    <s v="P182"/>
    <s v="Facebook"/>
    <d v="2024-07-31T00:00:00"/>
    <s v="Image"/>
    <s v="Check out our latest image on facebook!"/>
    <n v="4689"/>
    <n v="134"/>
    <n v="403"/>
    <n v="51579"/>
    <n v="50924"/>
    <n v="173"/>
    <s v="#PepsiCoRefresh"/>
    <m/>
    <m/>
    <x v="3"/>
    <n v="0.10132030477519921"/>
    <n v="5226"/>
  </r>
  <r>
    <s v="P183"/>
    <s v="Instagram"/>
    <d v="2024-12-17T00:00:00"/>
    <s v="Story"/>
    <s v="Check out our latest story on instagram!"/>
    <n v="360"/>
    <n v="590"/>
    <n v="393"/>
    <n v="4680"/>
    <n v="4322"/>
    <n v="208"/>
    <s v="#LiveForNow"/>
    <m/>
    <m/>
    <x v="1"/>
    <n v="0.28696581196581195"/>
    <n v="1343"/>
  </r>
  <r>
    <s v="P184"/>
    <s v="Twitter"/>
    <d v="2024-07-28T00:00:00"/>
    <s v="Image"/>
    <s v="Check out our latest image on twitter!"/>
    <n v="3215"/>
    <n v="960"/>
    <n v="202"/>
    <n v="32150"/>
    <n v="31404"/>
    <n v="251"/>
    <s v="#ThirstyForMore"/>
    <m/>
    <m/>
    <x v="0"/>
    <n v="0.13614307931570763"/>
    <n v="4377"/>
  </r>
  <r>
    <s v="P185"/>
    <s v="Instagram"/>
    <d v="2025-01-11T00:00:00"/>
    <s v="Carousel"/>
    <s v="Check out our latest carousel on instagram!"/>
    <n v="4523"/>
    <n v="61"/>
    <n v="157"/>
    <n v="49753"/>
    <n v="49329"/>
    <n v="71"/>
    <s v="#ThirstyForMore"/>
    <m/>
    <m/>
    <x v="4"/>
    <n v="9.5290736237010829E-2"/>
    <n v="4741"/>
  </r>
  <r>
    <s v="P186"/>
    <s v="Facebook"/>
    <d v="2024-08-24T00:00:00"/>
    <s v="Carousel"/>
    <s v="Check out our latest carousel on facebook!"/>
    <n v="4292"/>
    <n v="51"/>
    <n v="392"/>
    <n v="55796"/>
    <n v="54826"/>
    <n v="264"/>
    <s v="#ThirstyForMore"/>
    <m/>
    <m/>
    <x v="2"/>
    <n v="8.4862714173059003E-2"/>
    <n v="4735"/>
  </r>
  <r>
    <s v="P187"/>
    <s v="Twitter"/>
    <d v="2024-12-22T00:00:00"/>
    <s v="Reel"/>
    <s v="Check out our latest reel on twitter!"/>
    <n v="1644"/>
    <n v="546"/>
    <n v="150"/>
    <n v="27948"/>
    <n v="27184"/>
    <n v="300"/>
    <s v="#ThirstyForMore"/>
    <m/>
    <m/>
    <x v="2"/>
    <n v="8.3726921425504502E-2"/>
    <n v="2340"/>
  </r>
  <r>
    <s v="P188"/>
    <s v="YouTube"/>
    <d v="2024-06-06T00:00:00"/>
    <s v="Reel"/>
    <s v="Check out our latest reel on youtube!"/>
    <n v="2728"/>
    <n v="533"/>
    <n v="215"/>
    <n v="40920"/>
    <n v="40816"/>
    <n v="137"/>
    <s v="#LiveForNow"/>
    <m/>
    <m/>
    <x v="1"/>
    <n v="8.4946236559139784E-2"/>
    <n v="3476"/>
  </r>
  <r>
    <s v="P189"/>
    <s v="Facebook"/>
    <d v="2025-03-24T00:00:00"/>
    <s v="Reel"/>
    <s v="Check out our latest reel on facebook!"/>
    <n v="3360"/>
    <n v="525"/>
    <n v="500"/>
    <n v="60480"/>
    <n v="59610"/>
    <n v="192"/>
    <s v="#PepsiCoRefresh"/>
    <m/>
    <m/>
    <x v="0"/>
    <n v="7.2503306878306875E-2"/>
    <n v="4385"/>
  </r>
  <r>
    <s v="P190"/>
    <s v="YouTube"/>
    <d v="2024-10-04T00:00:00"/>
    <s v="Text"/>
    <s v="Check out our latest text on youtube!"/>
    <n v="1963"/>
    <n v="213"/>
    <n v="19"/>
    <n v="39260"/>
    <n v="38771"/>
    <n v="145"/>
    <s v="#LiveForNow"/>
    <m/>
    <m/>
    <x v="4"/>
    <n v="5.5909322465613857E-2"/>
    <n v="2195"/>
  </r>
  <r>
    <s v="P191"/>
    <s v="YouTube"/>
    <d v="2024-12-03T00:00:00"/>
    <s v="Story"/>
    <s v="Check out our latest story on youtube!"/>
    <n v="4285"/>
    <n v="886"/>
    <n v="376"/>
    <n v="55705"/>
    <n v="55556"/>
    <n v="51"/>
    <s v="#LiveForNow"/>
    <m/>
    <m/>
    <x v="2"/>
    <n v="9.9578134817341346E-2"/>
    <n v="5547"/>
  </r>
  <r>
    <s v="P192"/>
    <s v="Instagram"/>
    <d v="2024-11-29T00:00:00"/>
    <s v="Video"/>
    <s v="Check out our latest video on instagram!"/>
    <n v="1176"/>
    <n v="464"/>
    <n v="394"/>
    <n v="14112"/>
    <n v="13588"/>
    <n v="272"/>
    <s v="#ThirstyForMore"/>
    <m/>
    <m/>
    <x v="4"/>
    <n v="0.1441326530612245"/>
    <n v="2034"/>
  </r>
  <r>
    <s v="P193"/>
    <s v="Twitter"/>
    <d v="2024-09-11T00:00:00"/>
    <s v="Image"/>
    <s v="Check out our latest image on twitter!"/>
    <n v="4858"/>
    <n v="317"/>
    <n v="129"/>
    <n v="53438"/>
    <n v="52687"/>
    <n v="223"/>
    <s v="#ThirstyForMore"/>
    <m/>
    <m/>
    <x v="2"/>
    <n v="9.9255211647142488E-2"/>
    <n v="5304"/>
  </r>
  <r>
    <s v="P194"/>
    <s v="YouTube"/>
    <d v="2024-10-02T00:00:00"/>
    <s v="Story"/>
    <s v="Check out our latest story on youtube!"/>
    <n v="4350"/>
    <n v="771"/>
    <n v="7"/>
    <n v="60900"/>
    <n v="60592"/>
    <n v="195"/>
    <s v="#ThirstyForMore"/>
    <m/>
    <m/>
    <x v="0"/>
    <n v="8.4203612479474554E-2"/>
    <n v="5128"/>
  </r>
  <r>
    <s v="P195"/>
    <s v="Instagram"/>
    <d v="2024-08-15T00:00:00"/>
    <s v="Carousel"/>
    <s v="Check out our latest carousel on instagram!"/>
    <n v="914"/>
    <n v="464"/>
    <n v="246"/>
    <n v="11882"/>
    <n v="11500"/>
    <n v="282"/>
    <s v="#LiveForNow"/>
    <s v="#PepsiCoRefresh"/>
    <s v="#AnytimeIsPepsiTime"/>
    <x v="3"/>
    <n v="0.13667732704931829"/>
    <n v="1624"/>
  </r>
  <r>
    <s v="P196"/>
    <s v="Instagram"/>
    <d v="2024-12-19T00:00:00"/>
    <s v="Text"/>
    <s v="Check out our latest text on instagram!"/>
    <n v="1813"/>
    <n v="623"/>
    <n v="72"/>
    <n v="19943"/>
    <n v="18959"/>
    <n v="85"/>
    <s v="#ThirstyForMore"/>
    <m/>
    <m/>
    <x v="2"/>
    <n v="0.12575841147269717"/>
    <n v="2508"/>
  </r>
  <r>
    <s v="P197"/>
    <s v="Twitter"/>
    <d v="2024-10-22T00:00:00"/>
    <s v="Reel"/>
    <s v="Check out our latest reel on twitter!"/>
    <n v="4782"/>
    <n v="721"/>
    <n v="82"/>
    <n v="86076"/>
    <n v="85339"/>
    <n v="19"/>
    <s v="#ThirstyForMore"/>
    <m/>
    <m/>
    <x v="0"/>
    <n v="6.4884520656164318E-2"/>
    <n v="5585"/>
  </r>
  <r>
    <s v="P198"/>
    <s v="Twitter"/>
    <d v="2024-09-14T00:00:00"/>
    <s v="Image"/>
    <s v="Check out our latest image on twitter!"/>
    <n v="1048"/>
    <n v="374"/>
    <n v="450"/>
    <n v="9432"/>
    <n v="8882"/>
    <n v="158"/>
    <s v="#PepsiCoRefresh"/>
    <m/>
    <m/>
    <x v="2"/>
    <n v="0.19847328244274809"/>
    <n v="1872"/>
  </r>
  <r>
    <s v="P199"/>
    <s v="YouTube"/>
    <d v="2024-11-30T00:00:00"/>
    <s v="Carousel"/>
    <s v="Check out our latest carousel on youtube!"/>
    <n v="2509"/>
    <n v="324"/>
    <n v="171"/>
    <n v="35126"/>
    <n v="34685"/>
    <n v="277"/>
    <s v="#PepsiCoRefresh"/>
    <m/>
    <m/>
    <x v="1"/>
    <n v="8.5520696919660646E-2"/>
    <n v="3004"/>
  </r>
  <r>
    <s v="P200"/>
    <s v="Facebook"/>
    <d v="2025-04-07T00:00:00"/>
    <s v="Reel"/>
    <s v="Check out our latest reel on facebook!"/>
    <n v="3718"/>
    <n v="385"/>
    <n v="310"/>
    <n v="70642"/>
    <n v="69749"/>
    <n v="233"/>
    <s v="#PepsiCoRefresh"/>
    <m/>
    <m/>
    <x v="1"/>
    <n v="6.246991874522239E-2"/>
    <n v="4413"/>
  </r>
  <r>
    <s v="P201"/>
    <s v="Twitter"/>
    <d v="2025-01-15T00:00:00"/>
    <s v="Reel"/>
    <s v="Check out our latest reel on twitter!"/>
    <n v="802"/>
    <n v="262"/>
    <n v="244"/>
    <n v="14436"/>
    <n v="14280"/>
    <n v="49"/>
    <s v="#ThirstyForMore"/>
    <m/>
    <m/>
    <x v="0"/>
    <n v="9.0606816292601824E-2"/>
    <n v="1308"/>
  </r>
  <r>
    <s v="P202"/>
    <s v="Facebook"/>
    <d v="2024-06-02T00:00:00"/>
    <s v="Image"/>
    <s v="Check out our latest image on facebook!"/>
    <n v="1871"/>
    <n v="252"/>
    <n v="335"/>
    <n v="29936"/>
    <n v="29576"/>
    <n v="288"/>
    <s v="#ThirstyForMore"/>
    <m/>
    <m/>
    <x v="2"/>
    <n v="8.2108498129342594E-2"/>
    <n v="2458"/>
  </r>
  <r>
    <s v="P203"/>
    <s v="Instagram"/>
    <d v="2024-11-21T00:00:00"/>
    <s v="Carousel"/>
    <s v="Check out our latest carousel on instagram!"/>
    <n v="3773"/>
    <n v="299"/>
    <n v="38"/>
    <n v="71687"/>
    <n v="71447"/>
    <n v="286"/>
    <s v="#LiveForNow"/>
    <m/>
    <m/>
    <x v="0"/>
    <n v="5.7332570758993957E-2"/>
    <n v="4110"/>
  </r>
  <r>
    <s v="P204"/>
    <s v="Instagram"/>
    <d v="2025-01-01T00:00:00"/>
    <s v="Carousel"/>
    <s v="Check out our latest carousel on instagram!"/>
    <n v="2234"/>
    <n v="653"/>
    <n v="432"/>
    <n v="11170"/>
    <n v="10569"/>
    <n v="198"/>
    <s v="#LiveForNow"/>
    <m/>
    <m/>
    <x v="2"/>
    <n v="0.29713518352730528"/>
    <n v="3319"/>
  </r>
  <r>
    <s v="P205"/>
    <s v="Twitter"/>
    <d v="2025-04-24T00:00:00"/>
    <s v="Video"/>
    <s v="Check out our latest video on twitter!"/>
    <n v="3820"/>
    <n v="697"/>
    <n v="268"/>
    <n v="45840"/>
    <n v="45631"/>
    <n v="171"/>
    <s v="#PepsiCoRefresh"/>
    <s v="#SmoothLikeNitroPepsi"/>
    <m/>
    <x v="3"/>
    <n v="0.1043848167539267"/>
    <n v="4785"/>
  </r>
  <r>
    <s v="P206"/>
    <s v="Twitter"/>
    <d v="2024-06-24T00:00:00"/>
    <s v="Text"/>
    <s v="Check out our latest text on twitter!"/>
    <n v="941"/>
    <n v="121"/>
    <n v="458"/>
    <n v="14115"/>
    <n v="13838"/>
    <n v="87"/>
    <s v="#ThirstyForMore"/>
    <m/>
    <m/>
    <x v="0"/>
    <n v="0.10768685795253277"/>
    <n v="1520"/>
  </r>
  <r>
    <s v="P207"/>
    <s v="Twitter"/>
    <d v="2024-12-29T00:00:00"/>
    <s v="Carousel"/>
    <s v="Check out our latest carousel on twitter!"/>
    <n v="4274"/>
    <n v="340"/>
    <n v="281"/>
    <n v="34192"/>
    <n v="33446"/>
    <n v="129"/>
    <s v="#PepsiCoRefresh"/>
    <s v="#SmoothLikeNitroPepsi"/>
    <m/>
    <x v="2"/>
    <n v="0.14316214319138981"/>
    <n v="4895"/>
  </r>
  <r>
    <s v="P208"/>
    <s v="YouTube"/>
    <d v="2024-06-24T00:00:00"/>
    <s v="Video"/>
    <s v="Check out our latest video on youtube!"/>
    <n v="2949"/>
    <n v="476"/>
    <n v="403"/>
    <n v="44235"/>
    <n v="43705"/>
    <n v="135"/>
    <s v="#PepsiCoRefresh"/>
    <m/>
    <m/>
    <x v="1"/>
    <n v="8.6537809426924378E-2"/>
    <n v="3828"/>
  </r>
  <r>
    <s v="P209"/>
    <s v="Twitter"/>
    <d v="2025-03-19T00:00:00"/>
    <s v="Video"/>
    <s v="Check out our latest video on twitter!"/>
    <n v="3160"/>
    <n v="204"/>
    <n v="297"/>
    <n v="44240"/>
    <n v="43666"/>
    <n v="49"/>
    <s v="#LiveForNow"/>
    <s v="#AnytimeIsPepsiTime"/>
    <m/>
    <x v="3"/>
    <n v="8.2753164556962022E-2"/>
    <n v="3661"/>
  </r>
  <r>
    <s v="P210"/>
    <s v="YouTube"/>
    <d v="2025-02-19T00:00:00"/>
    <s v="Image"/>
    <s v="Check out our latest image on youtube!"/>
    <n v="257"/>
    <n v="966"/>
    <n v="398"/>
    <n v="3341"/>
    <n v="2753"/>
    <n v="287"/>
    <s v="#LiveForNow"/>
    <m/>
    <m/>
    <x v="0"/>
    <n v="0.48518407662376534"/>
    <n v="1621"/>
  </r>
  <r>
    <s v="P211"/>
    <s v="Twitter"/>
    <d v="2024-07-18T00:00:00"/>
    <s v="Carousel"/>
    <s v="Check out our latest carousel on twitter!"/>
    <n v="2120"/>
    <n v="38"/>
    <n v="212"/>
    <n v="12720"/>
    <n v="12564"/>
    <n v="21"/>
    <s v="#LiveForNow"/>
    <m/>
    <m/>
    <x v="3"/>
    <n v="0.18632075471698112"/>
    <n v="2370"/>
  </r>
  <r>
    <s v="P212"/>
    <s v="YouTube"/>
    <d v="2025-03-03T00:00:00"/>
    <s v="Video"/>
    <s v="Check out our latest video on youtube!"/>
    <n v="3874"/>
    <n v="884"/>
    <n v="19"/>
    <n v="38740"/>
    <n v="38552"/>
    <n v="219"/>
    <s v="#PepsiCoRefresh"/>
    <m/>
    <m/>
    <x v="1"/>
    <n v="0.123309241094476"/>
    <n v="4777"/>
  </r>
  <r>
    <s v="P213"/>
    <s v="Facebook"/>
    <d v="2025-05-01T00:00:00"/>
    <s v="Carousel"/>
    <s v="Check out our latest carousel on facebook!"/>
    <n v="2696"/>
    <n v="628"/>
    <n v="443"/>
    <n v="45832"/>
    <n v="45632"/>
    <n v="248"/>
    <s v="#ThirstyForMore"/>
    <m/>
    <m/>
    <x v="3"/>
    <n v="8.21914819340199E-2"/>
    <n v="3767"/>
  </r>
  <r>
    <s v="P214"/>
    <s v="Instagram"/>
    <d v="2024-12-23T00:00:00"/>
    <s v="Image"/>
    <s v="Check out our latest image on instagram!"/>
    <n v="521"/>
    <n v="746"/>
    <n v="315"/>
    <n v="4168"/>
    <n v="3399"/>
    <n v="282"/>
    <s v="#LiveForNow"/>
    <m/>
    <m/>
    <x v="1"/>
    <n v="0.37955854126679461"/>
    <n v="1582"/>
  </r>
  <r>
    <s v="P215"/>
    <s v="Facebook"/>
    <d v="2025-05-06T00:00:00"/>
    <s v="Image"/>
    <s v="Check out our latest image on facebook!"/>
    <n v="4872"/>
    <n v="925"/>
    <n v="176"/>
    <n v="82824"/>
    <n v="82543"/>
    <n v="89"/>
    <s v="#ThirstyForMore"/>
    <m/>
    <m/>
    <x v="1"/>
    <n v="7.2116777745580993E-2"/>
    <n v="5973"/>
  </r>
  <r>
    <s v="P216"/>
    <s v="YouTube"/>
    <d v="2024-07-29T00:00:00"/>
    <s v="Story"/>
    <s v="Check out our latest story on youtube!"/>
    <n v="1509"/>
    <n v="88"/>
    <n v="163"/>
    <n v="30180"/>
    <n v="29689"/>
    <n v="119"/>
    <s v="#ThirstyForMore"/>
    <m/>
    <m/>
    <x v="1"/>
    <n v="5.8316766070245198E-2"/>
    <n v="1760"/>
  </r>
  <r>
    <s v="P217"/>
    <s v="Facebook"/>
    <d v="2024-12-03T00:00:00"/>
    <s v="Image"/>
    <s v="Check out our latest image on facebook!"/>
    <n v="4606"/>
    <n v="931"/>
    <n v="230"/>
    <n v="92120"/>
    <n v="91440"/>
    <n v="56"/>
    <s v="#PepsiCoRefresh"/>
    <m/>
    <m/>
    <x v="4"/>
    <n v="6.2603126356925748E-2"/>
    <n v="5767"/>
  </r>
  <r>
    <s v="P218"/>
    <s v="Facebook"/>
    <d v="2024-06-11T00:00:00"/>
    <s v="Carousel"/>
    <s v="Check out our latest carousel on facebook!"/>
    <n v="1869"/>
    <n v="453"/>
    <n v="490"/>
    <n v="14952"/>
    <n v="14309"/>
    <n v="275"/>
    <s v="#PepsiCoRefresh"/>
    <m/>
    <m/>
    <x v="3"/>
    <n v="0.18806848582129482"/>
    <n v="2812"/>
  </r>
  <r>
    <s v="P219"/>
    <s v="Twitter"/>
    <d v="2025-01-28T00:00:00"/>
    <s v="Reel"/>
    <s v="Check out our latest reel on twitter!"/>
    <n v="1188"/>
    <n v="470"/>
    <n v="174"/>
    <n v="7128"/>
    <n v="6145"/>
    <n v="270"/>
    <s v="#PepsiCoRefresh"/>
    <m/>
    <m/>
    <x v="3"/>
    <n v="0.25701459034792368"/>
    <n v="1832"/>
  </r>
  <r>
    <s v="P220"/>
    <s v="Instagram"/>
    <d v="2024-06-02T00:00:00"/>
    <s v="Story"/>
    <s v="Check out our latest story on instagram!"/>
    <n v="84"/>
    <n v="897"/>
    <n v="85"/>
    <n v="588"/>
    <n v="8"/>
    <n v="12"/>
    <s v="#ThirstyForMore"/>
    <m/>
    <m/>
    <x v="4"/>
    <n v="1.8129251700680271"/>
    <n v="1066"/>
  </r>
  <r>
    <s v="P221"/>
    <s v="Facebook"/>
    <d v="2025-03-23T00:00:00"/>
    <s v="Video"/>
    <s v="Check out our latest video on facebook!"/>
    <n v="4453"/>
    <n v="111"/>
    <n v="420"/>
    <n v="31171"/>
    <n v="30565"/>
    <n v="23"/>
    <s v="#PepsiCoRefresh"/>
    <m/>
    <m/>
    <x v="4"/>
    <n v="0.15989220750056141"/>
    <n v="4984"/>
  </r>
  <r>
    <s v="P222"/>
    <s v="Facebook"/>
    <d v="2024-10-08T00:00:00"/>
    <s v="Reel"/>
    <s v="Check out our latest reel on facebook!"/>
    <n v="1814"/>
    <n v="653"/>
    <n v="363"/>
    <n v="25396"/>
    <n v="25286"/>
    <n v="39"/>
    <s v="#LiveForNow"/>
    <s v="#SmoothLikeNitroPepsi"/>
    <m/>
    <x v="0"/>
    <n v="0.11143487163332809"/>
    <n v="2830"/>
  </r>
  <r>
    <s v="P223"/>
    <s v="Twitter"/>
    <d v="2024-11-12T00:00:00"/>
    <s v="Image"/>
    <s v="Check out our latest image on twitter!"/>
    <n v="3338"/>
    <n v="277"/>
    <n v="118"/>
    <n v="60084"/>
    <n v="59842"/>
    <n v="252"/>
    <s v="#PepsiCoRefresh"/>
    <m/>
    <m/>
    <x v="4"/>
    <n v="6.2129685107516146E-2"/>
    <n v="3733"/>
  </r>
  <r>
    <s v="P224"/>
    <s v="Facebook"/>
    <d v="2025-05-13T00:00:00"/>
    <s v="Image"/>
    <s v="Check out our latest image on facebook!"/>
    <n v="602"/>
    <n v="594"/>
    <n v="156"/>
    <n v="4214"/>
    <n v="3363"/>
    <n v="164"/>
    <s v="#PepsiCoRefresh"/>
    <m/>
    <m/>
    <x v="2"/>
    <n v="0.32083531086853345"/>
    <n v="1352"/>
  </r>
  <r>
    <s v="P225"/>
    <s v="Twitter"/>
    <d v="2024-06-20T00:00:00"/>
    <s v="Carousel"/>
    <s v="Check out our latest carousel on twitter!"/>
    <n v="4672"/>
    <n v="325"/>
    <n v="32"/>
    <n v="88768"/>
    <n v="87833"/>
    <n v="118"/>
    <s v="#ThirstyForMore"/>
    <m/>
    <m/>
    <x v="4"/>
    <n v="5.6653298485940883E-2"/>
    <n v="5029"/>
  </r>
  <r>
    <s v="P226"/>
    <s v="Instagram"/>
    <d v="2024-08-07T00:00:00"/>
    <s v="Carousel"/>
    <s v="Check out our latest carousel on instagram!"/>
    <n v="1741"/>
    <n v="164"/>
    <n v="318"/>
    <n v="8705"/>
    <n v="8272"/>
    <n v="121"/>
    <s v="#PepsiCoRefresh"/>
    <m/>
    <m/>
    <x v="4"/>
    <n v="0.25537047673750718"/>
    <n v="2223"/>
  </r>
  <r>
    <s v="P227"/>
    <s v="Instagram"/>
    <d v="2024-06-12T00:00:00"/>
    <s v="Text"/>
    <s v="Check out our latest text on instagram!"/>
    <n v="246"/>
    <n v="149"/>
    <n v="130"/>
    <n v="4674"/>
    <n v="4390"/>
    <n v="217"/>
    <s v="#LiveForNow"/>
    <m/>
    <m/>
    <x v="2"/>
    <n v="0.11232349165596919"/>
    <n v="525"/>
  </r>
  <r>
    <s v="P228"/>
    <s v="Instagram"/>
    <d v="2024-07-01T00:00:00"/>
    <s v="Story"/>
    <s v="Check out our latest story on instagram!"/>
    <n v="4808"/>
    <n v="772"/>
    <n v="320"/>
    <n v="72120"/>
    <n v="71696"/>
    <n v="195"/>
    <s v="#ThirstyForMore"/>
    <m/>
    <m/>
    <x v="0"/>
    <n v="8.1808097615085965E-2"/>
    <n v="5900"/>
  </r>
  <r>
    <s v="P229"/>
    <s v="Instagram"/>
    <d v="2024-07-03T00:00:00"/>
    <s v="Carousel"/>
    <s v="Check out our latest carousel on instagram!"/>
    <n v="4799"/>
    <n v="694"/>
    <n v="289"/>
    <n v="43191"/>
    <n v="42228"/>
    <n v="118"/>
    <s v="#PepsiCoRefresh"/>
    <m/>
    <m/>
    <x v="4"/>
    <n v="0.13387048227640017"/>
    <n v="5782"/>
  </r>
  <r>
    <s v="P230"/>
    <s v="Facebook"/>
    <d v="2024-07-15T00:00:00"/>
    <s v="Reel"/>
    <s v="Check out our latest reel on facebook!"/>
    <n v="3663"/>
    <n v="17"/>
    <n v="295"/>
    <n v="51282"/>
    <n v="50567"/>
    <n v="84"/>
    <s v="#ThirstyForMore"/>
    <m/>
    <m/>
    <x v="2"/>
    <n v="7.7512577512577507E-2"/>
    <n v="3975"/>
  </r>
  <r>
    <s v="P231"/>
    <s v="Instagram"/>
    <d v="2025-05-01T00:00:00"/>
    <s v="Text"/>
    <s v="Check out our latest text on instagram!"/>
    <n v="1430"/>
    <n v="376"/>
    <n v="33"/>
    <n v="21450"/>
    <n v="20509"/>
    <n v="251"/>
    <s v="#LiveForNow"/>
    <m/>
    <m/>
    <x v="0"/>
    <n v="8.5734265734265735E-2"/>
    <n v="1839"/>
  </r>
  <r>
    <s v="P232"/>
    <s v="Twitter"/>
    <d v="2025-04-29T00:00:00"/>
    <s v="Story"/>
    <s v="Check out our latest story on twitter!"/>
    <n v="249"/>
    <n v="592"/>
    <n v="230"/>
    <n v="1494"/>
    <n v="1044"/>
    <n v="201"/>
    <s v="#ThirstyForMore"/>
    <m/>
    <m/>
    <x v="3"/>
    <n v="0.7168674698795181"/>
    <n v="1071"/>
  </r>
  <r>
    <s v="P233"/>
    <s v="Facebook"/>
    <d v="2025-03-08T00:00:00"/>
    <s v="Image"/>
    <s v="Check out our latest image on facebook!"/>
    <n v="2382"/>
    <n v="265"/>
    <n v="134"/>
    <n v="38112"/>
    <n v="37437"/>
    <n v="249"/>
    <s v="#LiveForNow"/>
    <m/>
    <m/>
    <x v="3"/>
    <n v="7.2969143576826198E-2"/>
    <n v="2781"/>
  </r>
  <r>
    <s v="P234"/>
    <s v="Facebook"/>
    <d v="2024-06-01T00:00:00"/>
    <s v="Text"/>
    <s v="Check out our latest text on facebook!"/>
    <n v="1272"/>
    <n v="465"/>
    <n v="99"/>
    <n v="24168"/>
    <n v="23719"/>
    <n v="42"/>
    <s v="#PepsiCoRefresh"/>
    <m/>
    <m/>
    <x v="4"/>
    <n v="7.5968222442899705E-2"/>
    <n v="1836"/>
  </r>
  <r>
    <s v="P235"/>
    <s v="Facebook"/>
    <d v="2024-12-22T00:00:00"/>
    <s v="Image"/>
    <s v="Check out our latest image on facebook!"/>
    <n v="3196"/>
    <n v="941"/>
    <n v="376"/>
    <n v="35156"/>
    <n v="34444"/>
    <n v="241"/>
    <s v="#PepsiCoRefresh"/>
    <m/>
    <m/>
    <x v="2"/>
    <n v="0.1283706906360223"/>
    <n v="4513"/>
  </r>
  <r>
    <s v="P236"/>
    <s v="Facebook"/>
    <d v="2024-08-19T00:00:00"/>
    <s v="Text"/>
    <s v="Check out our latest text on facebook!"/>
    <n v="1257"/>
    <n v="19"/>
    <n v="351"/>
    <n v="12570"/>
    <n v="11660"/>
    <n v="194"/>
    <s v="#LiveForNow"/>
    <s v="#AnytimeIsPepsiTime"/>
    <s v="#ThirstyForMore"/>
    <x v="1"/>
    <n v="0.12943516308671441"/>
    <n v="1627"/>
  </r>
  <r>
    <s v="P237"/>
    <s v="Instagram"/>
    <d v="2024-10-22T00:00:00"/>
    <s v="Story"/>
    <s v="Check out our latest story on instagram!"/>
    <n v="3770"/>
    <n v="917"/>
    <n v="129"/>
    <n v="71630"/>
    <n v="71322"/>
    <n v="76"/>
    <s v="#LiveForNow"/>
    <m/>
    <m/>
    <x v="0"/>
    <n v="6.7234398994834563E-2"/>
    <n v="4816"/>
  </r>
  <r>
    <s v="P238"/>
    <s v="Twitter"/>
    <d v="2024-07-16T00:00:00"/>
    <s v="Text"/>
    <s v="Check out our latest text on twitter!"/>
    <n v="4725"/>
    <n v="400"/>
    <n v="362"/>
    <n v="75600"/>
    <n v="74927"/>
    <n v="43"/>
    <s v="#LiveForNow"/>
    <m/>
    <m/>
    <x v="3"/>
    <n v="7.2579365079365077E-2"/>
    <n v="5487"/>
  </r>
  <r>
    <s v="P239"/>
    <s v="YouTube"/>
    <d v="2025-02-24T00:00:00"/>
    <s v="Text"/>
    <s v="Check out our latest text on youtube!"/>
    <n v="4188"/>
    <n v="942"/>
    <n v="118"/>
    <n v="20940"/>
    <n v="20471"/>
    <n v="102"/>
    <s v="#LiveForNow"/>
    <m/>
    <m/>
    <x v="4"/>
    <n v="0.25062082139446035"/>
    <n v="5248"/>
  </r>
  <r>
    <s v="P240"/>
    <s v="Twitter"/>
    <d v="2024-08-26T00:00:00"/>
    <s v="Carousel"/>
    <s v="Check out our latest carousel on twitter!"/>
    <n v="929"/>
    <n v="192"/>
    <n v="322"/>
    <n v="16722"/>
    <n v="15996"/>
    <n v="145"/>
    <s v="#ThirstyForMore"/>
    <s v="#PepsiCoRefresh"/>
    <s v="#AnytimeIsPepsiTime"/>
    <x v="2"/>
    <n v="8.6293505561535699E-2"/>
    <n v="1443"/>
  </r>
  <r>
    <s v="P241"/>
    <s v="Facebook"/>
    <d v="2025-01-18T00:00:00"/>
    <s v="Story"/>
    <s v="Check out our latest story on facebook!"/>
    <n v="4321"/>
    <n v="874"/>
    <n v="172"/>
    <n v="30247"/>
    <n v="29254"/>
    <n v="122"/>
    <s v="#PepsiCoRefresh"/>
    <m/>
    <m/>
    <x v="3"/>
    <n v="0.17743908486792079"/>
    <n v="5367"/>
  </r>
  <r>
    <s v="P242"/>
    <s v="Facebook"/>
    <d v="2024-07-07T00:00:00"/>
    <s v="Reel"/>
    <s v="Check out our latest reel on facebook!"/>
    <n v="4767"/>
    <n v="190"/>
    <n v="340"/>
    <n v="28602"/>
    <n v="28044"/>
    <n v="210"/>
    <s v="#ThirstyForMore"/>
    <m/>
    <m/>
    <x v="2"/>
    <n v="0.18519683938186141"/>
    <n v="5297"/>
  </r>
  <r>
    <s v="P243"/>
    <s v="Twitter"/>
    <d v="2025-03-06T00:00:00"/>
    <s v="Image"/>
    <s v="Check out our latest image on twitter!"/>
    <n v="3592"/>
    <n v="911"/>
    <n v="375"/>
    <n v="50288"/>
    <n v="49490"/>
    <n v="32"/>
    <s v="#LiveForNow"/>
    <m/>
    <m/>
    <x v="3"/>
    <n v="9.7001272669424113E-2"/>
    <n v="4878"/>
  </r>
  <r>
    <s v="P244"/>
    <s v="YouTube"/>
    <d v="2024-10-25T00:00:00"/>
    <s v="Video"/>
    <s v="Check out our latest video on youtube!"/>
    <n v="4661"/>
    <n v="935"/>
    <n v="433"/>
    <n v="23305"/>
    <n v="22583"/>
    <n v="63"/>
    <s v="#LiveForNow"/>
    <m/>
    <m/>
    <x v="2"/>
    <n v="0.25869984981763572"/>
    <n v="6029"/>
  </r>
  <r>
    <s v="P245"/>
    <s v="Facebook"/>
    <d v="2025-01-12T00:00:00"/>
    <s v="Reel"/>
    <s v="Check out our latest reel on facebook!"/>
    <n v="4134"/>
    <n v="824"/>
    <n v="99"/>
    <n v="41340"/>
    <n v="41050"/>
    <n v="177"/>
    <s v="#ThirstyForMore"/>
    <m/>
    <m/>
    <x v="0"/>
    <n v="0.12232704402515723"/>
    <n v="5057"/>
  </r>
  <r>
    <s v="P246"/>
    <s v="Facebook"/>
    <d v="2024-10-11T00:00:00"/>
    <s v="Image"/>
    <s v="Check out our latest image on facebook!"/>
    <n v="400"/>
    <n v="680"/>
    <n v="434"/>
    <n v="6400"/>
    <n v="5472"/>
    <n v="160"/>
    <s v="#LiveForNow"/>
    <m/>
    <m/>
    <x v="1"/>
    <n v="0.23656250000000001"/>
    <n v="1514"/>
  </r>
  <r>
    <s v="P247"/>
    <s v="Facebook"/>
    <d v="2024-08-27T00:00:00"/>
    <s v="Reel"/>
    <s v="Check out our latest reel on facebook!"/>
    <n v="3960"/>
    <n v="266"/>
    <n v="8"/>
    <n v="35640"/>
    <n v="34850"/>
    <n v="208"/>
    <s v="#LiveForNow"/>
    <s v="#ThirstyForMore"/>
    <s v="#BetterWithPepsi"/>
    <x v="4"/>
    <n v="0.11879910213243547"/>
    <n v="4234"/>
  </r>
  <r>
    <s v="P248"/>
    <s v="Facebook"/>
    <d v="2025-02-02T00:00:00"/>
    <s v="Story"/>
    <s v="Check out our latest story on facebook!"/>
    <n v="886"/>
    <n v="126"/>
    <n v="153"/>
    <n v="4430"/>
    <n v="4037"/>
    <n v="212"/>
    <s v="#ThirstyForMore"/>
    <m/>
    <m/>
    <x v="4"/>
    <n v="0.26297968397291194"/>
    <n v="1165"/>
  </r>
  <r>
    <s v="P249"/>
    <s v="Twitter"/>
    <d v="2024-07-18T00:00:00"/>
    <s v="Image"/>
    <s v="Check out our latest image on twitter!"/>
    <n v="827"/>
    <n v="77"/>
    <n v="402"/>
    <n v="14886"/>
    <n v="14129"/>
    <n v="254"/>
    <s v="#ThirstyForMore"/>
    <m/>
    <m/>
    <x v="1"/>
    <n v="8.7733440816874911E-2"/>
    <n v="1306"/>
  </r>
  <r>
    <s v="P250"/>
    <s v="Facebook"/>
    <d v="2024-06-22T00:00:00"/>
    <s v="Reel"/>
    <s v="Check out our latest reel on facebook!"/>
    <n v="3813"/>
    <n v="935"/>
    <n v="274"/>
    <n v="68634"/>
    <n v="68488"/>
    <n v="251"/>
    <s v="#LiveForNow"/>
    <m/>
    <m/>
    <x v="4"/>
    <n v="7.3170731707317069E-2"/>
    <n v="5022"/>
  </r>
  <r>
    <s v="P251"/>
    <s v="Instagram"/>
    <d v="2025-03-27T00:00:00"/>
    <s v="Carousel"/>
    <s v="Check out our latest carousel on instagram!"/>
    <n v="1377"/>
    <n v="796"/>
    <n v="387"/>
    <n v="22032"/>
    <n v="21869"/>
    <n v="189"/>
    <s v="#LiveForNow"/>
    <m/>
    <m/>
    <x v="4"/>
    <n v="0.11619462599854757"/>
    <n v="2560"/>
  </r>
  <r>
    <s v="P252"/>
    <s v="Facebook"/>
    <d v="2025-04-28T00:00:00"/>
    <s v="Carousel"/>
    <s v="Check out our latest carousel on facebook!"/>
    <n v="2089"/>
    <n v="476"/>
    <n v="69"/>
    <n v="16712"/>
    <n v="16309"/>
    <n v="64"/>
    <s v="#LiveForNow"/>
    <m/>
    <m/>
    <x v="2"/>
    <n v="0.15761129727142173"/>
    <n v="2634"/>
  </r>
  <r>
    <s v="P253"/>
    <s v="Twitter"/>
    <d v="2024-08-03T00:00:00"/>
    <s v="Reel"/>
    <s v="Check out our latest reel on twitter!"/>
    <n v="3791"/>
    <n v="593"/>
    <n v="228"/>
    <n v="53074"/>
    <n v="52613"/>
    <n v="205"/>
    <s v="#ThirstyForMore"/>
    <m/>
    <m/>
    <x v="4"/>
    <n v="8.6897539284772202E-2"/>
    <n v="4612"/>
  </r>
  <r>
    <s v="P254"/>
    <s v="Twitter"/>
    <d v="2025-01-14T00:00:00"/>
    <s v="Image"/>
    <s v="Check out our latest image on twitter!"/>
    <n v="2692"/>
    <n v="115"/>
    <n v="64"/>
    <n v="21536"/>
    <n v="21120"/>
    <n v="224"/>
    <s v="#LiveForNow"/>
    <m/>
    <m/>
    <x v="1"/>
    <n v="0.13331166419019316"/>
    <n v="2871"/>
  </r>
  <r>
    <s v="P255"/>
    <s v="Facebook"/>
    <d v="2025-04-03T00:00:00"/>
    <s v="Story"/>
    <s v="Check out our latest story on facebook!"/>
    <n v="3767"/>
    <n v="514"/>
    <n v="238"/>
    <n v="37670"/>
    <n v="36807"/>
    <n v="226"/>
    <s v="#LiveForNow"/>
    <m/>
    <m/>
    <x v="3"/>
    <n v="0.11996283514733209"/>
    <n v="4519"/>
  </r>
  <r>
    <s v="P256"/>
    <s v="YouTube"/>
    <d v="2024-09-18T00:00:00"/>
    <s v="Carousel"/>
    <s v="Check out our latest carousel on youtube!"/>
    <n v="2143"/>
    <n v="12"/>
    <n v="204"/>
    <n v="40717"/>
    <n v="40125"/>
    <n v="248"/>
    <s v="#ThirstyForMore"/>
    <m/>
    <m/>
    <x v="1"/>
    <n v="5.7936488444630008E-2"/>
    <n v="2359"/>
  </r>
  <r>
    <s v="P257"/>
    <s v="Facebook"/>
    <d v="2025-04-06T00:00:00"/>
    <s v="Image"/>
    <s v="Check out our latest image on facebook!"/>
    <n v="3090"/>
    <n v="697"/>
    <n v="164"/>
    <n v="49440"/>
    <n v="48524"/>
    <n v="25"/>
    <s v="#ThirstyForMore"/>
    <s v="#ThirstyForMore"/>
    <s v="#BetterWithPepsi"/>
    <x v="1"/>
    <n v="7.9915048543689318E-2"/>
    <n v="3951"/>
  </r>
  <r>
    <s v="P258"/>
    <s v="Instagram"/>
    <d v="2024-08-05T00:00:00"/>
    <s v="Story"/>
    <s v="Check out our latest story on instagram!"/>
    <n v="3601"/>
    <n v="695"/>
    <n v="75"/>
    <n v="21606"/>
    <n v="21454"/>
    <n v="172"/>
    <s v="#ThirstyForMore"/>
    <m/>
    <m/>
    <x v="1"/>
    <n v="0.2023049153013052"/>
    <n v="4371"/>
  </r>
  <r>
    <s v="P259"/>
    <s v="Facebook"/>
    <d v="2025-02-10T00:00:00"/>
    <s v="Text"/>
    <s v="Check out our latest text on facebook!"/>
    <n v="562"/>
    <n v="158"/>
    <n v="149"/>
    <n v="3372"/>
    <n v="2940"/>
    <n v="93"/>
    <s v="#PepsiCoRefresh"/>
    <m/>
    <m/>
    <x v="0"/>
    <n v="0.25771055753262156"/>
    <n v="869"/>
  </r>
  <r>
    <s v="P260"/>
    <s v="Instagram"/>
    <d v="2025-02-12T00:00:00"/>
    <s v="Story"/>
    <s v="Check out our latest story on instagram!"/>
    <n v="4332"/>
    <n v="771"/>
    <n v="219"/>
    <n v="60648"/>
    <n v="60397"/>
    <n v="10"/>
    <s v="#PepsiCoRefresh"/>
    <s v="#ThirstyForMore"/>
    <s v="#BetterWithPepsi"/>
    <x v="2"/>
    <n v="8.7752275425405618E-2"/>
    <n v="5322"/>
  </r>
  <r>
    <s v="P261"/>
    <s v="Instagram"/>
    <d v="2024-10-27T00:00:00"/>
    <s v="Image"/>
    <s v="Check out our latest image on instagram!"/>
    <n v="4853"/>
    <n v="837"/>
    <n v="340"/>
    <n v="72795"/>
    <n v="72237"/>
    <n v="170"/>
    <s v="#ThirstyForMore"/>
    <m/>
    <m/>
    <x v="0"/>
    <n v="8.2835359571399134E-2"/>
    <n v="6030"/>
  </r>
  <r>
    <s v="P262"/>
    <s v="YouTube"/>
    <d v="2025-01-18T00:00:00"/>
    <s v="Image"/>
    <s v="Check out our latest image on youtube!"/>
    <n v="1206"/>
    <n v="238"/>
    <n v="36"/>
    <n v="9648"/>
    <n v="9417"/>
    <n v="237"/>
    <s v="#PepsiCoRefresh"/>
    <m/>
    <m/>
    <x v="4"/>
    <n v="0.15339966832504145"/>
    <n v="1480"/>
  </r>
  <r>
    <s v="P263"/>
    <s v="Instagram"/>
    <d v="2024-08-20T00:00:00"/>
    <s v="Reel"/>
    <s v="Check out our latest reel on instagram!"/>
    <n v="2603"/>
    <n v="690"/>
    <n v="205"/>
    <n v="13015"/>
    <n v="12130"/>
    <n v="20"/>
    <s v="#LiveForNow"/>
    <m/>
    <m/>
    <x v="1"/>
    <n v="0.26876680752977333"/>
    <n v="3498"/>
  </r>
  <r>
    <s v="P264"/>
    <s v="Twitter"/>
    <d v="2025-01-30T00:00:00"/>
    <s v="Image"/>
    <s v="Check out our latest image on twitter!"/>
    <n v="59"/>
    <n v="163"/>
    <n v="93"/>
    <n v="590"/>
    <n v="475"/>
    <n v="293"/>
    <s v="#PepsiCoRefresh"/>
    <m/>
    <m/>
    <x v="1"/>
    <n v="0.53389830508474578"/>
    <n v="315"/>
  </r>
  <r>
    <s v="P265"/>
    <s v="Twitter"/>
    <d v="2025-02-20T00:00:00"/>
    <s v="Carousel"/>
    <s v="Check out our latest carousel on twitter!"/>
    <n v="1877"/>
    <n v="745"/>
    <n v="225"/>
    <n v="11262"/>
    <n v="10967"/>
    <n v="41"/>
    <s v="#ThirstyForMore"/>
    <m/>
    <m/>
    <x v="3"/>
    <n v="0.25279701651571657"/>
    <n v="2847"/>
  </r>
  <r>
    <s v="P266"/>
    <s v="Facebook"/>
    <d v="2024-11-25T00:00:00"/>
    <s v="Story"/>
    <s v="Check out our latest story on facebook!"/>
    <n v="4182"/>
    <n v="640"/>
    <n v="240"/>
    <n v="50184"/>
    <n v="49351"/>
    <n v="10"/>
    <s v="#PepsiCoRefresh"/>
    <m/>
    <m/>
    <x v="2"/>
    <n v="0.10086880280567512"/>
    <n v="5062"/>
  </r>
  <r>
    <s v="P267"/>
    <s v="Twitter"/>
    <d v="2024-10-04T00:00:00"/>
    <s v="Reel"/>
    <s v="Check out our latest reel on twitter!"/>
    <n v="4187"/>
    <n v="66"/>
    <n v="31"/>
    <n v="66992"/>
    <n v="66614"/>
    <n v="62"/>
    <s v="#LiveForNow"/>
    <m/>
    <m/>
    <x v="4"/>
    <n v="6.3947934081681396E-2"/>
    <n v="4284"/>
  </r>
  <r>
    <s v="P268"/>
    <s v="Instagram"/>
    <d v="2025-04-13T00:00:00"/>
    <s v="Reel"/>
    <s v="Check out our latest reel on instagram!"/>
    <n v="4579"/>
    <n v="125"/>
    <n v="300"/>
    <n v="59527"/>
    <n v="59400"/>
    <n v="269"/>
    <s v="#ThirstyForMore"/>
    <m/>
    <m/>
    <x v="0"/>
    <n v="8.4062694239588759E-2"/>
    <n v="5004"/>
  </r>
  <r>
    <s v="P269"/>
    <s v="Instagram"/>
    <d v="2024-11-05T00:00:00"/>
    <s v="Video"/>
    <s v="Check out our latest video on instagram!"/>
    <n v="4561"/>
    <n v="51"/>
    <n v="441"/>
    <n v="22805"/>
    <n v="21890"/>
    <n v="45"/>
    <s v="#PepsiCoRefresh"/>
    <m/>
    <m/>
    <x v="1"/>
    <n v="0.22157421618066214"/>
    <n v="5053"/>
  </r>
  <r>
    <s v="P270"/>
    <s v="YouTube"/>
    <d v="2025-01-15T00:00:00"/>
    <s v="Reel"/>
    <s v="Check out our latest reel on youtube!"/>
    <n v="3774"/>
    <n v="239"/>
    <n v="39"/>
    <n v="60384"/>
    <n v="59490"/>
    <n v="241"/>
    <s v="#PepsiCoRefresh"/>
    <m/>
    <m/>
    <x v="2"/>
    <n v="6.7103868574456813E-2"/>
    <n v="4052"/>
  </r>
  <r>
    <s v="P271"/>
    <s v="Instagram"/>
    <d v="2024-10-17T00:00:00"/>
    <s v="Video"/>
    <s v="Check out our latest video on instagram!"/>
    <n v="3575"/>
    <n v="749"/>
    <n v="111"/>
    <n v="21450"/>
    <n v="20785"/>
    <n v="195"/>
    <s v="#ThirstyForMore"/>
    <m/>
    <m/>
    <x v="1"/>
    <n v="0.20675990675990677"/>
    <n v="4435"/>
  </r>
  <r>
    <s v="P272"/>
    <s v="Instagram"/>
    <d v="2025-03-27T00:00:00"/>
    <s v="Text"/>
    <s v="Check out our latest text on instagram!"/>
    <n v="4941"/>
    <n v="414"/>
    <n v="266"/>
    <n v="39528"/>
    <n v="39154"/>
    <n v="217"/>
    <s v="#PepsiCoRefresh"/>
    <m/>
    <m/>
    <x v="2"/>
    <n v="0.14220299534507186"/>
    <n v="5621"/>
  </r>
  <r>
    <s v="P273"/>
    <s v="YouTube"/>
    <d v="2024-10-12T00:00:00"/>
    <s v="Story"/>
    <s v="Check out our latest story on youtube!"/>
    <n v="3641"/>
    <n v="226"/>
    <n v="46"/>
    <n v="40051"/>
    <n v="39319"/>
    <n v="296"/>
    <s v="#ThirstyForMore"/>
    <m/>
    <m/>
    <x v="3"/>
    <n v="9.7700431949264685E-2"/>
    <n v="3913"/>
  </r>
  <r>
    <s v="P274"/>
    <s v="Twitter"/>
    <d v="2025-01-01T00:00:00"/>
    <s v="Carousel"/>
    <s v="Check out our latest carousel on twitter!"/>
    <n v="3535"/>
    <n v="494"/>
    <n v="152"/>
    <n v="53025"/>
    <n v="52791"/>
    <n v="44"/>
    <s v="#PepsiCoRefresh"/>
    <m/>
    <m/>
    <x v="3"/>
    <n v="7.8849599245638849E-2"/>
    <n v="4181"/>
  </r>
  <r>
    <s v="P275"/>
    <s v="Facebook"/>
    <d v="2024-08-05T00:00:00"/>
    <s v="Reel"/>
    <s v="Check out our latest reel on facebook!"/>
    <n v="1741"/>
    <n v="831"/>
    <n v="345"/>
    <n v="17410"/>
    <n v="16844"/>
    <n v="58"/>
    <s v="#ThirstyForMore"/>
    <m/>
    <m/>
    <x v="2"/>
    <n v="0.16754738655944859"/>
    <n v="2917"/>
  </r>
  <r>
    <s v="P276"/>
    <s v="Twitter"/>
    <d v="2024-06-07T00:00:00"/>
    <s v="Carousel"/>
    <s v="Check out our latest carousel on twitter!"/>
    <n v="1556"/>
    <n v="195"/>
    <n v="131"/>
    <n v="9336"/>
    <n v="8875"/>
    <n v="137"/>
    <s v="#PepsiCoRefresh"/>
    <m/>
    <m/>
    <x v="1"/>
    <n v="0.2015852613538989"/>
    <n v="1882"/>
  </r>
  <r>
    <s v="P277"/>
    <s v="Facebook"/>
    <d v="2025-04-06T00:00:00"/>
    <s v="Image"/>
    <s v="Check out our latest image on facebook!"/>
    <n v="4236"/>
    <n v="711"/>
    <n v="298"/>
    <n v="21180"/>
    <n v="20516"/>
    <n v="238"/>
    <s v="#LiveForNow"/>
    <m/>
    <m/>
    <x v="0"/>
    <n v="0.24763928234183191"/>
    <n v="5245"/>
  </r>
  <r>
    <s v="P278"/>
    <s v="Twitter"/>
    <d v="2024-11-26T00:00:00"/>
    <s v="Text"/>
    <s v="Check out our latest text on twitter!"/>
    <n v="4516"/>
    <n v="836"/>
    <n v="169"/>
    <n v="49676"/>
    <n v="49257"/>
    <n v="282"/>
    <s v="#ThirstyForMore"/>
    <m/>
    <m/>
    <x v="3"/>
    <n v="0.11114018842096787"/>
    <n v="5521"/>
  </r>
  <r>
    <s v="P279"/>
    <s v="YouTube"/>
    <d v="2024-09-02T00:00:00"/>
    <s v="Image"/>
    <s v="Check out our latest image on youtube!"/>
    <n v="4905"/>
    <n v="845"/>
    <n v="129"/>
    <n v="98100"/>
    <n v="97772"/>
    <n v="279"/>
    <s v="#PepsiCoRefresh"/>
    <m/>
    <m/>
    <x v="1"/>
    <n v="5.9928644240570844E-2"/>
    <n v="5879"/>
  </r>
  <r>
    <s v="P280"/>
    <s v="YouTube"/>
    <d v="2024-10-21T00:00:00"/>
    <s v="Video"/>
    <s v="Check out our latest video on youtube!"/>
    <n v="4275"/>
    <n v="680"/>
    <n v="385"/>
    <n v="64125"/>
    <n v="63650"/>
    <n v="104"/>
    <s v="#ThirstyForMore"/>
    <s v="#PepsiCoRefresh"/>
    <s v="#AnytimeIsPepsiTime"/>
    <x v="3"/>
    <n v="8.3274853801169585E-2"/>
    <n v="5340"/>
  </r>
  <r>
    <s v="P281"/>
    <s v="YouTube"/>
    <d v="2025-03-22T00:00:00"/>
    <s v="Image"/>
    <s v="Check out our latest image on youtube!"/>
    <n v="3166"/>
    <n v="90"/>
    <n v="341"/>
    <n v="56988"/>
    <n v="56125"/>
    <n v="135"/>
    <s v="#ThirstyForMore"/>
    <m/>
    <m/>
    <x v="1"/>
    <n v="6.3118551273952411E-2"/>
    <n v="3597"/>
  </r>
  <r>
    <s v="P282"/>
    <s v="Instagram"/>
    <d v="2024-10-03T00:00:00"/>
    <s v="Video"/>
    <s v="Check out our latest video on instagram!"/>
    <n v="1488"/>
    <n v="417"/>
    <n v="168"/>
    <n v="19344"/>
    <n v="18395"/>
    <n v="30"/>
    <s v="#LiveForNow"/>
    <m/>
    <m/>
    <x v="2"/>
    <n v="0.1071650124069479"/>
    <n v="2073"/>
  </r>
  <r>
    <s v="P283"/>
    <s v="Twitter"/>
    <d v="2025-05-09T00:00:00"/>
    <s v="Reel"/>
    <s v="Check out our latest reel on twitter!"/>
    <n v="3367"/>
    <n v="302"/>
    <n v="57"/>
    <n v="63973"/>
    <n v="63789"/>
    <n v="157"/>
    <s v="#LiveForNow"/>
    <m/>
    <m/>
    <x v="1"/>
    <n v="5.8243321401216137E-2"/>
    <n v="3726"/>
  </r>
  <r>
    <s v="P284"/>
    <s v="Twitter"/>
    <d v="2024-09-17T00:00:00"/>
    <s v="Text"/>
    <s v="Check out our latest text on twitter!"/>
    <n v="571"/>
    <n v="190"/>
    <n v="352"/>
    <n v="9707"/>
    <n v="9418"/>
    <n v="231"/>
    <s v="#PepsiCoRefresh"/>
    <m/>
    <m/>
    <x v="3"/>
    <n v="0.11465952405480581"/>
    <n v="1113"/>
  </r>
  <r>
    <s v="P285"/>
    <s v="YouTube"/>
    <d v="2024-07-18T00:00:00"/>
    <s v="Text"/>
    <s v="Check out our latest text on youtube!"/>
    <n v="4021"/>
    <n v="794"/>
    <n v="77"/>
    <n v="36189"/>
    <n v="35505"/>
    <n v="174"/>
    <s v="#ThirstyForMore"/>
    <m/>
    <m/>
    <x v="4"/>
    <n v="0.13517919809886983"/>
    <n v="4892"/>
  </r>
  <r>
    <s v="P286"/>
    <s v="YouTube"/>
    <d v="2024-09-25T00:00:00"/>
    <s v="Video"/>
    <s v="Check out our latest video on youtube!"/>
    <n v="3389"/>
    <n v="344"/>
    <n v="229"/>
    <n v="20334"/>
    <n v="19443"/>
    <n v="228"/>
    <s v="#LiveForNow"/>
    <m/>
    <m/>
    <x v="2"/>
    <n v="0.19484607062063539"/>
    <n v="3962"/>
  </r>
  <r>
    <s v="P287"/>
    <s v="Instagram"/>
    <d v="2024-08-15T00:00:00"/>
    <s v="Reel"/>
    <s v="Check out our latest reel on instagram!"/>
    <n v="1164"/>
    <n v="616"/>
    <n v="324"/>
    <n v="6984"/>
    <n v="6636"/>
    <n v="82"/>
    <s v="#ThirstyForMore"/>
    <m/>
    <m/>
    <x v="0"/>
    <n v="0.30126002290950743"/>
    <n v="2104"/>
  </r>
  <r>
    <s v="P288"/>
    <s v="YouTube"/>
    <d v="2025-04-17T00:00:00"/>
    <s v="Carousel"/>
    <s v="Check out our latest carousel on youtube!"/>
    <n v="4780"/>
    <n v="691"/>
    <n v="380"/>
    <n v="86040"/>
    <n v="85743"/>
    <n v="262"/>
    <s v="#LiveForNow"/>
    <m/>
    <m/>
    <x v="2"/>
    <n v="6.800325430032543E-2"/>
    <n v="5851"/>
  </r>
  <r>
    <s v="P289"/>
    <s v="Facebook"/>
    <d v="2024-11-28T00:00:00"/>
    <s v="Carousel"/>
    <s v="Check out our latest carousel on facebook!"/>
    <n v="2751"/>
    <n v="33"/>
    <n v="430"/>
    <n v="44016"/>
    <n v="43415"/>
    <n v="129"/>
    <s v="#LiveForNow"/>
    <m/>
    <m/>
    <x v="4"/>
    <n v="7.3018902217375503E-2"/>
    <n v="3214"/>
  </r>
  <r>
    <s v="P290"/>
    <s v="Instagram"/>
    <d v="2024-12-20T00:00:00"/>
    <s v="Carousel"/>
    <s v="Check out our latest carousel on instagram!"/>
    <n v="2107"/>
    <n v="550"/>
    <n v="349"/>
    <n v="35819"/>
    <n v="35340"/>
    <n v="191"/>
    <s v="#ThirstyForMore"/>
    <m/>
    <m/>
    <x v="3"/>
    <n v="8.3921940869371006E-2"/>
    <n v="3006"/>
  </r>
  <r>
    <s v="P291"/>
    <s v="Facebook"/>
    <d v="2024-11-06T00:00:00"/>
    <s v="Video"/>
    <s v="Check out our latest video on facebook!"/>
    <n v="4663"/>
    <n v="145"/>
    <n v="225"/>
    <n v="69945"/>
    <n v="69596"/>
    <n v="35"/>
    <s v="#ThirstyForMore"/>
    <m/>
    <m/>
    <x v="3"/>
    <n v="7.1956537279290869E-2"/>
    <n v="5033"/>
  </r>
  <r>
    <s v="P292"/>
    <s v="Facebook"/>
    <d v="2024-11-17T00:00:00"/>
    <s v="Text"/>
    <s v="Check out our latest text on facebook!"/>
    <n v="880"/>
    <n v="297"/>
    <n v="345"/>
    <n v="12320"/>
    <n v="11978"/>
    <n v="238"/>
    <s v="#PepsiCoRefresh"/>
    <s v="#AnytimeIsPepsiTime"/>
    <m/>
    <x v="4"/>
    <n v="0.12353896103896105"/>
    <n v="1522"/>
  </r>
  <r>
    <s v="P293"/>
    <s v="Facebook"/>
    <d v="2025-05-14T00:00:00"/>
    <s v="Text"/>
    <s v="Check out our latest text on facebook!"/>
    <n v="2634"/>
    <n v="726"/>
    <n v="241"/>
    <n v="28974"/>
    <n v="28102"/>
    <n v="277"/>
    <s v="#ThirstyForMore"/>
    <m/>
    <m/>
    <x v="0"/>
    <n v="0.12428384068475185"/>
    <n v="3601"/>
  </r>
  <r>
    <s v="P294"/>
    <s v="Facebook"/>
    <d v="2024-06-19T00:00:00"/>
    <s v="Carousel"/>
    <s v="Check out our latest carousel on facebook!"/>
    <n v="4731"/>
    <n v="173"/>
    <n v="276"/>
    <n v="28386"/>
    <n v="28185"/>
    <n v="89"/>
    <s v="#ThirstyForMore"/>
    <m/>
    <m/>
    <x v="2"/>
    <n v="0.18248432325794406"/>
    <n v="5180"/>
  </r>
  <r>
    <s v="P295"/>
    <s v="Twitter"/>
    <d v="2025-05-06T00:00:00"/>
    <s v="Image"/>
    <s v="Check out our latest image on twitter!"/>
    <n v="1952"/>
    <n v="344"/>
    <n v="287"/>
    <n v="15616"/>
    <n v="15403"/>
    <n v="235"/>
    <s v="#LiveForNow"/>
    <s v="#PepsiCoRefresh"/>
    <s v="#AnytimeIsPepsiTime"/>
    <x v="1"/>
    <n v="0.16540727459016394"/>
    <n v="2583"/>
  </r>
  <r>
    <s v="P296"/>
    <s v="Twitter"/>
    <d v="2025-02-11T00:00:00"/>
    <s v="Video"/>
    <s v="Check out our latest video on twitter!"/>
    <n v="3440"/>
    <n v="13"/>
    <n v="20"/>
    <n v="58480"/>
    <n v="58146"/>
    <n v="210"/>
    <s v="#PepsiCoRefresh"/>
    <s v="#SmoothLikeNitroPepsi"/>
    <m/>
    <x v="3"/>
    <n v="5.9387824897400819E-2"/>
    <n v="3473"/>
  </r>
  <r>
    <s v="P297"/>
    <s v="Twitter"/>
    <d v="2024-12-24T00:00:00"/>
    <s v="Text"/>
    <s v="Check out our latest text on twitter!"/>
    <n v="2166"/>
    <n v="354"/>
    <n v="117"/>
    <n v="10830"/>
    <n v="10245"/>
    <n v="24"/>
    <s v="#ThirstyForMore"/>
    <m/>
    <m/>
    <x v="3"/>
    <n v="0.24349030470914126"/>
    <n v="2637"/>
  </r>
  <r>
    <s v="P298"/>
    <s v="Facebook"/>
    <d v="2024-10-24T00:00:00"/>
    <s v="Image"/>
    <s v="Check out our latest image on facebook!"/>
    <n v="4303"/>
    <n v="451"/>
    <n v="286"/>
    <n v="86060"/>
    <n v="85823"/>
    <n v="14"/>
    <s v="#PepsiCoRefresh"/>
    <m/>
    <m/>
    <x v="2"/>
    <n v="5.8563792702765516E-2"/>
    <n v="5040"/>
  </r>
  <r>
    <s v="P299"/>
    <s v="Facebook"/>
    <d v="2024-08-26T00:00:00"/>
    <s v="Image"/>
    <s v="Check out our latest image on facebook!"/>
    <n v="2581"/>
    <n v="517"/>
    <n v="117"/>
    <n v="23229"/>
    <n v="22331"/>
    <n v="70"/>
    <s v="#LiveForNow"/>
    <m/>
    <m/>
    <x v="2"/>
    <n v="0.13840458048129492"/>
    <n v="3215"/>
  </r>
  <r>
    <s v="P300"/>
    <s v="Twitter"/>
    <d v="2024-08-31T00:00:00"/>
    <s v="Carousel"/>
    <s v="Check out our latest carousel on twitter!"/>
    <n v="4494"/>
    <n v="717"/>
    <n v="45"/>
    <n v="62916"/>
    <n v="62688"/>
    <n v="191"/>
    <s v="#PepsiCoRefresh"/>
    <s v="#ThirstyForMore"/>
    <s v="#BetterWithPepsi"/>
    <x v="0"/>
    <n v="8.3539958039290485E-2"/>
    <n v="5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rowHeaderCaption="Content Type" colHeaderCaption="Platform">
  <location ref="A3:M11" firstHeaderRow="1" firstDataRow="3" firstDataCol="1"/>
  <pivotFields count="16">
    <pivotField showAll="0"/>
    <pivotField axis="axisCol" showAll="0">
      <items count="5">
        <item x="3"/>
        <item x="2"/>
        <item x="0"/>
        <item x="1"/>
        <item t="default"/>
      </items>
    </pivotField>
    <pivotField numFmtId="14" showAll="0"/>
    <pivotField axis="axisRow" showAll="0">
      <items count="7">
        <item x="3"/>
        <item x="4"/>
        <item x="0"/>
        <item x="2"/>
        <item x="1"/>
        <item x="5"/>
        <item t="default"/>
      </items>
    </pivotField>
    <pivotField showAll="0"/>
    <pivotField dataField="1" numFmtId="1" showAll="0"/>
    <pivotField dataField="1" numFmtId="1" showAll="0"/>
    <pivotField dataField="1" numFmtId="1" showAll="0"/>
    <pivotField numFmtId="1" showAll="0"/>
    <pivotField numFmtId="1" showAll="0"/>
    <pivotField numFmtId="1" showAll="0"/>
    <pivotField showAll="0"/>
    <pivotField showAll="0"/>
    <pivotField showAll="0"/>
    <pivotField showAll="0"/>
    <pivotField numFmtId="9" showAll="0"/>
  </pivotFields>
  <rowFields count="1">
    <field x="3"/>
  </rowFields>
  <rowItems count="6">
    <i>
      <x/>
    </i>
    <i>
      <x v="1"/>
    </i>
    <i>
      <x v="2"/>
    </i>
    <i>
      <x v="3"/>
    </i>
    <i>
      <x v="4"/>
    </i>
    <i>
      <x v="5"/>
    </i>
  </rowItems>
  <colFields count="2">
    <field x="1"/>
    <field x="-2"/>
  </colFields>
  <colItems count="12">
    <i>
      <x/>
      <x/>
    </i>
    <i r="1" i="1">
      <x v="1"/>
    </i>
    <i r="1" i="2">
      <x v="2"/>
    </i>
    <i>
      <x v="1"/>
      <x/>
    </i>
    <i r="1" i="1">
      <x v="1"/>
    </i>
    <i r="1" i="2">
      <x v="2"/>
    </i>
    <i>
      <x v="2"/>
      <x/>
    </i>
    <i r="1" i="1">
      <x v="1"/>
    </i>
    <i r="1" i="2">
      <x v="2"/>
    </i>
    <i>
      <x v="3"/>
      <x/>
    </i>
    <i r="1" i="1">
      <x v="1"/>
    </i>
    <i r="1" i="2">
      <x v="2"/>
    </i>
  </colItems>
  <dataFields count="3">
    <dataField name="Sum of Likes" fld="5" baseField="0" baseItem="0"/>
    <dataField name="Sum of Shares" fld="6" baseField="0" baseItem="0"/>
    <dataField name="Sum of Comments" fld="7"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2"/>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1"/>
          </reference>
          <reference field="1" count="1" selected="0">
            <x v="1"/>
          </reference>
        </references>
      </pivotArea>
    </chartFormat>
    <chartFormat chart="0" format="5" series="1">
      <pivotArea type="data" outline="0" fieldPosition="0">
        <references count="2">
          <reference field="4294967294" count="1" selected="0">
            <x v="2"/>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0" format="8" series="1">
      <pivotArea type="data" outline="0" fieldPosition="0">
        <references count="2">
          <reference field="4294967294" count="1" selected="0">
            <x v="2"/>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1"/>
          </reference>
          <reference field="1" count="1" selected="0">
            <x v="3"/>
          </reference>
        </references>
      </pivotArea>
    </chartFormat>
    <chartFormat chart="0" format="11" series="1">
      <pivotArea type="data" outline="0" fieldPosition="0">
        <references count="2">
          <reference field="4294967294" count="1" selected="0">
            <x v="2"/>
          </reference>
          <reference field="1" count="1" selected="0">
            <x v="3"/>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rowHeaderCaption="PLATFORM">
  <location ref="M12:N16" firstHeaderRow="1" firstDataRow="1" firstDataCol="1"/>
  <pivotFields count="7">
    <pivotField numFmtId="14"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65" showAll="0"/>
  </pivotFields>
  <rowFields count="1">
    <field x="1"/>
  </rowFields>
  <rowItems count="4">
    <i>
      <x v="1"/>
    </i>
    <i>
      <x v="2"/>
    </i>
    <i>
      <x/>
    </i>
    <i>
      <x v="3"/>
    </i>
  </rowItems>
  <colItems count="1">
    <i/>
  </colItems>
  <dataFields count="1">
    <dataField name="Average of Engagement_Rate" fld="5" subtotal="average" baseField="0" baseItem="0" numFmtId="2"/>
  </dataFields>
  <formats count="1">
    <format dxfId="24">
      <pivotArea outline="0" collapsedLevelsAreSubtotals="1" fieldPosition="0"/>
    </format>
  </formats>
  <conditionalFormats count="1">
    <conditionalFormat priority="2">
      <pivotAreas count="1">
        <pivotArea fieldPosition="0">
          <references count="1">
            <reference field="1" count="0"/>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rowHeaderCaption="Platform">
  <location ref="M41:O45" firstHeaderRow="0" firstDataRow="1" firstDataCol="1"/>
  <pivotFields count="7">
    <pivotField axis="axisRow" showAll="0">
      <items count="5">
        <item x="1"/>
        <item x="0"/>
        <item x="2"/>
        <item x="3"/>
        <item t="default"/>
      </items>
    </pivotField>
    <pivotField showAll="0"/>
    <pivotField showAll="0"/>
    <pivotField showAll="0"/>
    <pivotField dataField="1" showAll="0"/>
    <pivotField dataField="1" numFmtId="165" showAll="0"/>
    <pivotField numFmtId="10" showAll="0"/>
  </pivotFields>
  <rowFields count="1">
    <field x="0"/>
  </rowFields>
  <rowItems count="4">
    <i>
      <x/>
    </i>
    <i>
      <x v="1"/>
    </i>
    <i>
      <x v="2"/>
    </i>
    <i>
      <x v="3"/>
    </i>
  </rowItems>
  <colFields count="1">
    <field x="-2"/>
  </colFields>
  <colItems count="2">
    <i>
      <x/>
    </i>
    <i i="1">
      <x v="1"/>
    </i>
  </colItems>
  <dataFields count="2">
    <dataField name="Average of Engagement_Rate" fld="4" subtotal="average" baseField="0" baseItem="0"/>
    <dataField name="Sum of Ad_Spend" fld="5" baseField="0" baseItem="0"/>
  </dataFields>
  <formats count="2">
    <format dxfId="26">
      <pivotArea field="0" type="button" dataOnly="0" labelOnly="1" outline="0" axis="axisRow" fieldPosition="0"/>
    </format>
    <format dxfId="25">
      <pivotArea dataOnly="0" labelOnly="1" outline="0" fieldPosition="0">
        <references count="1">
          <reference field="4294967294" count="2">
            <x v="0"/>
            <x v="1"/>
          </reference>
        </references>
      </pivotArea>
    </format>
  </formats>
  <conditionalFormats count="1">
    <conditionalFormat priority="1">
      <pivotAreas count="1">
        <pivotArea fieldPosition="0">
          <references count="1">
            <reference field="0" count="0"/>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1"/>
          </reference>
          <reference field="0" count="1" selected="0">
            <x v="3"/>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location ref="A3:B9" firstHeaderRow="1" firstDataRow="1" firstDataCol="1"/>
  <pivotFields count="2">
    <pivotField axis="axisRow" showAll="0" sortType="descending">
      <items count="7">
        <item x="3"/>
        <item x="4"/>
        <item x="0"/>
        <item x="1"/>
        <item x="5"/>
        <item x="2"/>
        <item t="default"/>
      </items>
      <autoSortScope>
        <pivotArea dataOnly="0" outline="0" fieldPosition="0">
          <references count="1">
            <reference field="4294967294" count="1" selected="0">
              <x v="0"/>
            </reference>
          </references>
        </pivotArea>
      </autoSortScope>
    </pivotField>
    <pivotField dataField="1" numFmtId="1" showAll="0"/>
  </pivotFields>
  <rowFields count="1">
    <field x="0"/>
  </rowFields>
  <rowItems count="6">
    <i>
      <x/>
    </i>
    <i>
      <x v="3"/>
    </i>
    <i>
      <x v="5"/>
    </i>
    <i>
      <x v="2"/>
    </i>
    <i>
      <x v="1"/>
    </i>
    <i>
      <x v="4"/>
    </i>
  </rowItems>
  <colItems count="1">
    <i/>
  </colItems>
  <dataFields count="1">
    <dataField name="Average of Clicks" fld="1" subtotal="average" baseField="0" baseItem="0" numFmtId="164"/>
  </dataFields>
  <formats count="2">
    <format dxfId="76">
      <pivotArea outline="0" collapsedLevelsAreSubtotals="1" fieldPosition="0"/>
    </format>
    <format action="blank">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HASTAGS USED">
  <location ref="F12:H18" firstHeaderRow="0" firstDataRow="1" firstDataCol="1"/>
  <pivotFields count="4">
    <pivotField axis="axisRow" showAll="0">
      <items count="7">
        <item x="3"/>
        <item x="4"/>
        <item x="0"/>
        <item x="1"/>
        <item x="5"/>
        <item x="2"/>
        <item t="default"/>
      </items>
    </pivotField>
    <pivotField numFmtId="1" showAll="0"/>
    <pivotField dataField="1" numFmtId="1" showAll="0"/>
    <pivotField dataField="1" numFmtId="1" showAll="0"/>
  </pivotFields>
  <rowFields count="1">
    <field x="0"/>
  </rowFields>
  <rowItems count="6">
    <i>
      <x/>
    </i>
    <i>
      <x v="1"/>
    </i>
    <i>
      <x v="2"/>
    </i>
    <i>
      <x v="3"/>
    </i>
    <i>
      <x v="4"/>
    </i>
    <i>
      <x v="5"/>
    </i>
  </rowItems>
  <colFields count="1">
    <field x="-2"/>
  </colFields>
  <colItems count="2">
    <i>
      <x/>
    </i>
    <i i="1">
      <x v="1"/>
    </i>
  </colItems>
  <dataFields count="2">
    <dataField name="Average of Likes" fld="2" subtotal="average" baseField="0" baseItem="0"/>
    <dataField name="Average of Comments" fld="3" subtotal="average" baseField="0" baseItem="0"/>
  </dataFields>
  <formats count="3">
    <format dxfId="71">
      <pivotArea collapsedLevelsAreSubtotals="1" fieldPosition="0">
        <references count="1">
          <reference field="0" count="0"/>
        </references>
      </pivotArea>
    </format>
    <format dxfId="70">
      <pivotArea type="all" dataOnly="0" outline="0" fieldPosition="0"/>
    </format>
    <format dxfId="69">
      <pivotArea dataOnly="0" fieldPosition="0">
        <references count="1">
          <reference field="0" count="0"/>
        </references>
      </pivotArea>
    </format>
  </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HASHTAGS">
  <location ref="A3:B9" firstHeaderRow="1" firstDataRow="1" firstDataCol="1"/>
  <pivotFields count="2">
    <pivotField axis="axisRow" showAll="0">
      <items count="7">
        <item x="3"/>
        <item x="4"/>
        <item x="0"/>
        <item x="1"/>
        <item x="5"/>
        <item x="2"/>
        <item t="default"/>
      </items>
    </pivotField>
    <pivotField dataField="1" numFmtId="1" showAll="0"/>
  </pivotFields>
  <rowFields count="1">
    <field x="0"/>
  </rowFields>
  <rowItems count="6">
    <i>
      <x/>
    </i>
    <i>
      <x v="1"/>
    </i>
    <i>
      <x v="2"/>
    </i>
    <i>
      <x v="3"/>
    </i>
    <i>
      <x v="4"/>
    </i>
    <i>
      <x v="5"/>
    </i>
  </rowItems>
  <colItems count="1">
    <i/>
  </colItems>
  <dataFields count="1">
    <dataField name="Total clicks per hastags" fld="1" baseField="0" baseItem="0"/>
  </dataFields>
  <formats count="1">
    <format dxfId="72">
      <pivotArea type="all" dataOnly="0" outline="0" fieldPosition="0"/>
    </format>
  </formats>
  <conditionalFormats count="1">
    <conditionalFormat priority="1">
      <pivotAreas count="1">
        <pivotArea fieldPosition="0">
          <references count="1">
            <reference field="0" count="0"/>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rowHeaderCaption="Platforms" colHeaderCaption="Content Type">
  <location ref="J21:M26" firstHeaderRow="1" firstDataRow="2" firstDataCol="1"/>
  <pivotFields count="9">
    <pivotField showAll="0"/>
    <pivotField numFmtId="1" showAll="0"/>
    <pivotField numFmtId="1" showAll="0"/>
    <pivotField numFmtId="1" showAll="0"/>
    <pivotField numFmtId="1" showAll="0"/>
    <pivotField numFmtId="1" showAll="0"/>
    <pivotField dataField="1" numFmtId="9" showAll="0"/>
    <pivotField axis="axisRow" showAll="0">
      <items count="5">
        <item x="3"/>
        <item x="2"/>
        <item x="0"/>
        <item x="1"/>
        <item t="default"/>
      </items>
    </pivotField>
    <pivotField axis="axisCol" showAll="0">
      <items count="7">
        <item x="3"/>
        <item x="4"/>
        <item h="1" x="0"/>
        <item h="1" x="2"/>
        <item h="1" x="1"/>
        <item x="5"/>
        <item t="default"/>
      </items>
    </pivotField>
  </pivotFields>
  <rowFields count="1">
    <field x="7"/>
  </rowFields>
  <rowItems count="4">
    <i>
      <x/>
    </i>
    <i>
      <x v="1"/>
    </i>
    <i>
      <x v="2"/>
    </i>
    <i>
      <x v="3"/>
    </i>
  </rowItems>
  <colFields count="1">
    <field x="8"/>
  </colFields>
  <colItems count="3">
    <i>
      <x/>
    </i>
    <i>
      <x v="1"/>
    </i>
    <i>
      <x v="5"/>
    </i>
  </colItems>
  <dataFields count="1">
    <dataField name="Average of Engagement Rate" fld="6" subtotal="average" baseField="0" baseItem="0" numFmtId="10"/>
  </dataFields>
  <formats count="3">
    <format dxfId="75">
      <pivotArea collapsedLevelsAreSubtotals="1" fieldPosition="0">
        <references count="2">
          <reference field="7" count="1">
            <x v="0"/>
          </reference>
          <reference field="8" count="1" selected="0">
            <x v="0"/>
          </reference>
        </references>
      </pivotArea>
    </format>
    <format dxfId="74">
      <pivotArea outline="0" collapsedLevelsAreSubtotals="1" fieldPosition="0"/>
    </format>
    <format dxfId="73">
      <pivotArea type="all" dataOnly="0" outline="0" fieldPosition="0"/>
    </format>
  </formats>
  <pivotTableStyleInfo name="PivotStyleLight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K82:L86" firstHeaderRow="1" firstDataRow="1" firstDataCol="1"/>
  <pivotFields count="17">
    <pivotField showAll="0"/>
    <pivotField showAll="0"/>
    <pivotField numFmtId="14" showAll="0"/>
    <pivotField showAll="0"/>
    <pivotField showAll="0"/>
    <pivotField numFmtId="1" showAll="0"/>
    <pivotField numFmtId="1" showAll="0"/>
    <pivotField numFmtId="1" showAll="0"/>
    <pivotField numFmtId="1" showAll="0"/>
    <pivotField numFmtId="1" showAll="0"/>
    <pivotField numFmtId="1" showAll="0"/>
    <pivotField showAll="0"/>
    <pivotField showAll="0"/>
    <pivotField showAll="0"/>
    <pivotField axis="axisRow" showAll="0">
      <items count="6">
        <item x="3"/>
        <item x="1"/>
        <item x="2"/>
        <item x="0"/>
        <item h="1" x="4"/>
        <item t="default"/>
      </items>
    </pivotField>
    <pivotField numFmtId="9" showAll="0"/>
    <pivotField dataField="1" showAll="0"/>
  </pivotFields>
  <rowFields count="1">
    <field x="14"/>
  </rowFields>
  <rowItems count="4">
    <i>
      <x/>
    </i>
    <i>
      <x v="1"/>
    </i>
    <i>
      <x v="2"/>
    </i>
    <i>
      <x v="3"/>
    </i>
  </rowItems>
  <colItems count="1">
    <i/>
  </colItems>
  <dataFields count="1">
    <dataField name="Sum of Engageme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I8" firstHeaderRow="0" firstDataRow="1" firstDataCol="1"/>
  <pivotFields count="17">
    <pivotField showAll="0"/>
    <pivotField showAll="0"/>
    <pivotField numFmtId="14" showAll="0"/>
    <pivotField showAll="0"/>
    <pivotField showAll="0"/>
    <pivotField dataField="1" numFmtId="1" showAll="0"/>
    <pivotField dataField="1" numFmtId="1" showAll="0"/>
    <pivotField dataField="1" numFmtId="1" showAll="0"/>
    <pivotField dataField="1" numFmtId="1" showAll="0"/>
    <pivotField numFmtId="1" showAll="0"/>
    <pivotField numFmtId="1" showAll="0"/>
    <pivotField showAll="0"/>
    <pivotField showAll="0"/>
    <pivotField showAll="0"/>
    <pivotField axis="axisRow" showAll="0">
      <items count="6">
        <item x="3"/>
        <item x="1"/>
        <item x="2"/>
        <item x="0"/>
        <item h="1" x="4"/>
        <item t="default"/>
      </items>
    </pivotField>
    <pivotField numFmtId="9" showAll="0"/>
    <pivotField showAll="0"/>
  </pivotFields>
  <rowFields count="1">
    <field x="14"/>
  </rowFields>
  <rowItems count="5">
    <i>
      <x/>
    </i>
    <i>
      <x v="1"/>
    </i>
    <i>
      <x v="2"/>
    </i>
    <i>
      <x v="3"/>
    </i>
    <i t="grand">
      <x/>
    </i>
  </rowItems>
  <colFields count="1">
    <field x="-2"/>
  </colFields>
  <colItems count="8">
    <i>
      <x/>
    </i>
    <i i="1">
      <x v="1"/>
    </i>
    <i i="2">
      <x v="2"/>
    </i>
    <i i="3">
      <x v="3"/>
    </i>
    <i i="4">
      <x v="4"/>
    </i>
    <i i="5">
      <x v="5"/>
    </i>
    <i i="6">
      <x v="6"/>
    </i>
    <i i="7">
      <x v="7"/>
    </i>
  </colItems>
  <dataFields count="8">
    <dataField name="Sum of Likes" fld="5" baseField="0" baseItem="0"/>
    <dataField name="Sum of Shares" fld="6" baseField="0" baseItem="0"/>
    <dataField name="Sum of Comments" fld="7" baseField="0" baseItem="0"/>
    <dataField name="Sum of Impressions" fld="8" baseField="0" baseItem="0"/>
    <dataField name="Average of Shares" fld="6" subtotal="average" baseField="0" baseItem="0" numFmtId="1"/>
    <dataField name="Average of Comments" fld="7" subtotal="average" baseField="0" baseItem="0" numFmtId="1"/>
    <dataField name="Average of Impressions" fld="8" subtotal="average" baseField="0" baseItem="0" numFmtId="1"/>
    <dataField name="Average of Likes" fld="5" subtotal="average" baseField="0" baseItem="0" numFmtId="1"/>
  </dataFields>
  <formats count="1">
    <format dxfId="68">
      <pivotArea outline="0" collapsedLevelsAreSubtotals="1" fieldPosition="0">
        <references count="1">
          <reference field="4294967294" count="4" selected="0">
            <x v="4"/>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rowHeaderCaption="Weekly_Start_Date" colHeaderCaption="Platform">
  <location ref="Q10:U19" firstHeaderRow="1" firstDataRow="2" firstDataCol="1"/>
  <pivotFields count="7">
    <pivotField axis="axisRow" numFmtId="14" showAll="0">
      <items count="51">
        <item x="0"/>
        <item x="1"/>
        <item x="2"/>
        <item x="3"/>
        <item x="4"/>
        <item x="5"/>
        <item x="6"/>
        <item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t="default"/>
      </items>
    </pivotField>
    <pivotField showAll="0"/>
    <pivotField showAll="0"/>
    <pivotField showAll="0"/>
    <pivotField showAll="0"/>
    <pivotField axis="axisCol" showAll="0">
      <items count="5">
        <item x="2"/>
        <item x="1"/>
        <item x="3"/>
        <item x="0"/>
        <item t="default"/>
      </items>
    </pivotField>
    <pivotField dataField="1" numFmtId="10" showAll="0">
      <items count="201">
        <item x="199"/>
        <item x="183"/>
        <item x="182"/>
        <item x="39"/>
        <item x="99"/>
        <item x="143"/>
        <item x="35"/>
        <item x="19"/>
        <item x="27"/>
        <item x="139"/>
        <item x="71"/>
        <item x="95"/>
        <item x="159"/>
        <item x="131"/>
        <item x="15"/>
        <item x="63"/>
        <item x="151"/>
        <item x="67"/>
        <item x="79"/>
        <item x="43"/>
        <item x="50"/>
        <item x="51"/>
        <item x="87"/>
        <item x="98"/>
        <item x="62"/>
        <item x="97"/>
        <item x="75"/>
        <item x="47"/>
        <item x="18"/>
        <item x="31"/>
        <item x="181"/>
        <item x="180"/>
        <item x="163"/>
        <item x="198"/>
        <item x="59"/>
        <item x="55"/>
        <item x="178"/>
        <item x="37"/>
        <item x="7"/>
        <item x="83"/>
        <item x="17"/>
        <item x="36"/>
        <item x="195"/>
        <item x="170"/>
        <item x="11"/>
        <item x="135"/>
        <item x="54"/>
        <item x="96"/>
        <item x="38"/>
        <item x="74"/>
        <item x="26"/>
        <item x="30"/>
        <item x="103"/>
        <item x="197"/>
        <item x="23"/>
        <item x="169"/>
        <item x="111"/>
        <item x="168"/>
        <item x="107"/>
        <item x="130"/>
        <item x="171"/>
        <item x="175"/>
        <item x="158"/>
        <item x="21"/>
        <item x="66"/>
        <item x="167"/>
        <item x="85"/>
        <item x="91"/>
        <item x="115"/>
        <item x="78"/>
        <item x="86"/>
        <item x="77"/>
        <item x="25"/>
        <item x="157"/>
        <item x="125"/>
        <item x="189"/>
        <item x="10"/>
        <item x="191"/>
        <item x="53"/>
        <item x="179"/>
        <item x="150"/>
        <item x="134"/>
        <item x="46"/>
        <item x="154"/>
        <item x="22"/>
        <item x="155"/>
        <item x="174"/>
        <item x="186"/>
        <item x="5"/>
        <item x="119"/>
        <item x="81"/>
        <item x="137"/>
        <item x="162"/>
        <item x="41"/>
        <item x="0"/>
        <item x="69"/>
        <item x="185"/>
        <item x="138"/>
        <item x="13"/>
        <item x="3"/>
        <item x="60"/>
        <item x="94"/>
        <item x="147"/>
        <item x="145"/>
        <item x="1"/>
        <item x="140"/>
        <item x="112"/>
        <item x="193"/>
        <item x="76"/>
        <item x="124"/>
        <item x="142"/>
        <item x="29"/>
        <item x="165"/>
        <item x="113"/>
        <item x="173"/>
        <item x="188"/>
        <item x="196"/>
        <item x="48"/>
        <item x="104"/>
        <item x="88"/>
        <item x="106"/>
        <item x="105"/>
        <item x="101"/>
        <item x="90"/>
        <item x="4"/>
        <item x="132"/>
        <item x="114"/>
        <item x="56"/>
        <item x="192"/>
        <item x="16"/>
        <item x="40"/>
        <item x="73"/>
        <item x="57"/>
        <item x="120"/>
        <item x="128"/>
        <item x="110"/>
        <item x="156"/>
        <item x="32"/>
        <item x="84"/>
        <item x="136"/>
        <item x="141"/>
        <item x="122"/>
        <item x="45"/>
        <item x="80"/>
        <item x="194"/>
        <item x="100"/>
        <item x="184"/>
        <item x="64"/>
        <item x="127"/>
        <item x="49"/>
        <item x="28"/>
        <item x="133"/>
        <item x="152"/>
        <item x="61"/>
        <item x="34"/>
        <item x="144"/>
        <item x="118"/>
        <item x="8"/>
        <item x="172"/>
        <item x="44"/>
        <item x="126"/>
        <item x="70"/>
        <item x="146"/>
        <item x="187"/>
        <item x="72"/>
        <item x="42"/>
        <item x="176"/>
        <item x="6"/>
        <item x="9"/>
        <item x="123"/>
        <item x="153"/>
        <item x="149"/>
        <item x="117"/>
        <item x="24"/>
        <item x="52"/>
        <item x="121"/>
        <item x="161"/>
        <item x="92"/>
        <item x="102"/>
        <item x="148"/>
        <item x="65"/>
        <item x="58"/>
        <item x="93"/>
        <item x="14"/>
        <item x="68"/>
        <item x="82"/>
        <item x="33"/>
        <item x="2"/>
        <item x="89"/>
        <item x="20"/>
        <item x="177"/>
        <item x="109"/>
        <item x="190"/>
        <item x="129"/>
        <item x="116"/>
        <item x="12"/>
        <item x="166"/>
        <item x="164"/>
        <item x="108"/>
        <item x="160"/>
        <item t="default"/>
      </items>
    </pivotField>
  </pivotFields>
  <rowFields count="1">
    <field x="0"/>
  </rowFields>
  <rowItems count="8">
    <i>
      <x/>
    </i>
    <i>
      <x v="1"/>
    </i>
    <i>
      <x v="2"/>
    </i>
    <i>
      <x v="3"/>
    </i>
    <i>
      <x v="4"/>
    </i>
    <i>
      <x v="5"/>
    </i>
    <i>
      <x v="6"/>
    </i>
    <i>
      <x v="7"/>
    </i>
  </rowItems>
  <colFields count="1">
    <field x="5"/>
  </colFields>
  <colItems count="4">
    <i>
      <x/>
    </i>
    <i>
      <x v="1"/>
    </i>
    <i>
      <x v="2"/>
    </i>
    <i>
      <x v="3"/>
    </i>
  </colItems>
  <dataFields count="1">
    <dataField name="Average of Growth_Rate" fld="6" subtotal="average" baseField="0" baseItem="0"/>
  </dataFields>
  <formats count="1">
    <format dxfId="10">
      <pivotArea collapsedLevelsAreSubtotals="1" fieldPosition="0">
        <references count="2">
          <reference field="0" count="0"/>
          <reference field="5" count="0" selected="0"/>
        </references>
      </pivotArea>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rowHeaderCaption="Platform">
  <location ref="M28:N32" firstHeaderRow="1" firstDataRow="1" firstDataCol="1"/>
  <pivotFields count="8">
    <pivotField numFmtId="14" showAll="0"/>
    <pivotField axis="axisRow" showAll="0">
      <items count="5">
        <item x="1"/>
        <item x="0"/>
        <item x="2"/>
        <item x="3"/>
        <item t="default"/>
      </items>
    </pivotField>
    <pivotField showAll="0"/>
    <pivotField showAll="0"/>
    <pivotField showAll="0"/>
    <pivotField showAll="0"/>
    <pivotField numFmtId="165" showAll="0"/>
    <pivotField dataField="1" numFmtId="10" showAll="0"/>
  </pivotFields>
  <rowFields count="1">
    <field x="1"/>
  </rowFields>
  <rowItems count="4">
    <i>
      <x/>
    </i>
    <i>
      <x v="1"/>
    </i>
    <i>
      <x v="2"/>
    </i>
    <i>
      <x v="3"/>
    </i>
  </rowItems>
  <colItems count="1">
    <i/>
  </colItems>
  <dataFields count="1">
    <dataField name="Average of Growth_Rate" fld="7" subtotal="average" baseField="0" baseItem="0" numFmtId="166"/>
  </dataFields>
  <formats count="1">
    <format dxfId="2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eek_Start_Date" sourceName="Week_Start_Date">
  <pivotTables>
    <pivotTable tabId="18" name="PivotTable2"/>
  </pivotTables>
  <data>
    <tabular pivotCacheId="1">
      <items count="50">
        <i x="0" s="1"/>
        <i x="1" s="1"/>
        <i x="2" s="1"/>
        <i x="3" s="1"/>
        <i x="4" s="1"/>
        <i x="5" s="1"/>
        <i x="6" s="1"/>
        <i x="7" s="1"/>
        <i x="8"/>
        <i x="9"/>
        <i x="10"/>
        <i x="11"/>
        <i x="12"/>
        <i x="13"/>
        <i x="14"/>
        <i x="15"/>
        <i x="16"/>
        <i x="17"/>
        <i x="18"/>
        <i x="19"/>
        <i x="20"/>
        <i x="21"/>
        <i x="22"/>
        <i x="23"/>
        <i x="24"/>
        <i x="25"/>
        <i x="26"/>
        <i x="27"/>
        <i x="28"/>
        <i x="29"/>
        <i x="30"/>
        <i x="31"/>
        <i x="32"/>
        <i x="33"/>
        <i x="34"/>
        <i x="35"/>
        <i x="36"/>
        <i x="37"/>
        <i x="38"/>
        <i x="39"/>
        <i x="40"/>
        <i x="41"/>
        <i x="42"/>
        <i x="43"/>
        <i x="44"/>
        <i x="45"/>
        <i x="46"/>
        <i x="47"/>
        <i x="48"/>
        <i x="4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18" name="PivotTable2"/>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ashtags_Used" sourceName="Hashtags Used">
  <pivotTables>
    <pivotTable tabId="13" name="PivotTable8"/>
  </pivotTables>
  <data>
    <tabular pivotCacheId="3">
      <items count="6">
        <i x="3" s="1"/>
        <i x="4" s="1"/>
        <i x="0"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latform1" sourceName="Platform">
  <pivotTables>
    <pivotTable tabId="13" name="PivotTable13"/>
  </pivotTables>
  <data>
    <tabular pivotCacheId="2">
      <items count="4">
        <i x="3" s="1"/>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ntent_Type" sourceName="Content Type">
  <pivotTables>
    <pivotTable tabId="13" name="PivotTable13"/>
  </pivotTables>
  <data>
    <tabular pivotCacheId="2">
      <items count="6">
        <i x="3" s="1"/>
        <i x="4" s="1"/>
        <i x="0"/>
        <i x="2"/>
        <i x="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latform2" sourceName="Platform">
  <pivotTables>
    <pivotTable tabId="8" name="PivotTable1"/>
  </pivotTables>
  <data>
    <tabular pivotCacheId="5">
      <items count="4">
        <i x="3" s="1"/>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ntent_Type1" sourceName="Content Type">
  <pivotTables>
    <pivotTable tabId="8" name="PivotTable1"/>
  </pivotTables>
  <data>
    <tabular pivotCacheId="5">
      <items count="6">
        <i x="3" s="1"/>
        <i x="4" s="1"/>
        <i x="0" s="1"/>
        <i x="2" s="1"/>
        <i x="1"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ampaign_Name" sourceName="Campaign_Name">
  <pivotTables>
    <pivotTable tabId="24" name="PivotTable1"/>
  </pivotTables>
  <data>
    <tabular pivotCacheId="6">
      <items count="5">
        <i x="3" s="1"/>
        <i x="1" s="1"/>
        <i x="2" s="1"/>
        <i x="0"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tform 2" cache="Slicer_Platform2" caption="Platform" rowHeight="241300"/>
  <slicer name="Content Type 1" cache="Slicer_Content_Type1" caption="Content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Hashtags Used" cache="Slicer_Hashtags_Used" caption="Hashtags Used" style="SlicerStyleDark1" rowHeight="241300"/>
  <slicer name="Platform 1" cache="Slicer_Platform1" caption="Platform" style="SlicerStyleLight3" rowHeight="241300"/>
  <slicer name="Content Type" cache="Slicer_Content_Type" caption="Content Type"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ampaign_Name" cache="Slicer_Campaign_Name" caption="Campaign_Nam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Week_Start_Date" cache="Slicer_Week_Start_Date" caption="Week_Start_Date" startItem="5" style="SlicerStyleLight4" rowHeight="241300"/>
  <slicer name="Platform" cache="Slicer_Platform" caption="Platform" style="SlicerStyleLight3" rowHeight="241300"/>
</slicers>
</file>

<file path=xl/tables/table1.xml><?xml version="1.0" encoding="utf-8"?>
<table xmlns="http://schemas.openxmlformats.org/spreadsheetml/2006/main" id="4" name="Table4" displayName="Table4" ref="A16:J20" totalsRowShown="0" headerRowDxfId="67" headerRowBorderDxfId="66" tableBorderDxfId="65" totalsRowBorderDxfId="64">
  <autoFilter ref="A16:J20"/>
  <tableColumns count="10">
    <tableColumn id="1" name="Campaign_Name" dataDxfId="63"/>
    <tableColumn id="2" name="Start_Date" dataDxfId="62"/>
    <tableColumn id="3" name="End_Date" dataDxfId="61"/>
    <tableColumn id="4" name="Campaign Days" dataDxfId="60">
      <calculatedColumnFormula>(Table4[[#This Row],[End_Date]]-Table4[[#This Row],[Start_Date]])+1</calculatedColumnFormula>
    </tableColumn>
    <tableColumn id="5" name="Pre-Campaign" dataDxfId="59">
      <calculatedColumnFormula>(Table4[[#This Row],[Start_Date]]-Table4[[#This Row],[Campaign Days]])</calculatedColumnFormula>
    </tableColumn>
    <tableColumn id="6" name="Engagement During" dataDxfId="58">
      <calculatedColumnFormula>SUM(SUMIFS(Table3[Engagement],Table3[Date],"&gt;="&amp;Table4[[#This Row],[Start_Date]],Table3[Date],"&lt;="&amp;Table4[[#This Row],[End_Date]]))</calculatedColumnFormula>
    </tableColumn>
    <tableColumn id="7" name="Engagement Before" dataDxfId="57">
      <calculatedColumnFormula>SUM(SUMIFS(Table3[Engagement],Table3[Date],"&gt;="&amp;Table4[[#This Row],[Pre-Campaign]],Table3[Date],"&lt;="&amp;Table4[[#This Row],[Start_Date]]))</calculatedColumnFormula>
    </tableColumn>
    <tableColumn id="8" name="Daily Engagement During" dataDxfId="56">
      <calculatedColumnFormula>Table4[[#This Row],[Engagement During]]/Table4[[#This Row],[Campaign Days]]</calculatedColumnFormula>
    </tableColumn>
    <tableColumn id="9" name="Daily Engagement Before" dataDxfId="55">
      <calculatedColumnFormula>Table4[[#This Row],[Engagement Before]]/Table4[[#This Row],[Campaign Days]]</calculatedColumnFormula>
    </tableColumn>
    <tableColumn id="10" name="Engagement Uplift" dataDxfId="54">
      <calculatedColumnFormula>(Table4[[#This Row],[Engagement During]]-Table4[[#This Row],[Engagement Before]])/Table4[[#This Row],[Engagement During]]</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7:E31" totalsRowShown="0" headerRowDxfId="53" headerRowBorderDxfId="52" tableBorderDxfId="51" totalsRowBorderDxfId="50">
  <autoFilter ref="A27:E31"/>
  <tableColumns count="5">
    <tableColumn id="1" name="Campaign_Name" dataDxfId="49"/>
    <tableColumn id="2" name="Total_Budget" dataDxfId="48"/>
    <tableColumn id="3" name="Total Engagement" dataDxfId="47"/>
    <tableColumn id="4" name="ROI" dataDxfId="46">
      <calculatedColumnFormula>(Table5[[#This Row],[Total Engagement]]/Table5[[#This Row],[Total_Budget]])</calculatedColumnFormula>
    </tableColumn>
    <tableColumn id="5" name="RANK" dataDxfId="45">
      <calculatedColumnFormula>_xlfn.RANK.AVG(Table5[[#This Row],[ROI]],Table5[ROI],0)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H183" totalsRowShown="0" headerRowDxfId="9" dataDxfId="8">
  <autoFilter ref="A1:H183"/>
  <sortState ref="A2:G201">
    <sortCondition descending="1" ref="E1:E201"/>
  </sortState>
  <tableColumns count="8">
    <tableColumn id="1" name="Week_Start_Date" dataDxfId="7"/>
    <tableColumn id="2" name="New_Followers" dataDxfId="6"/>
    <tableColumn id="3" name="Unfollows" dataDxfId="5"/>
    <tableColumn id="4" name="Total_Followers" dataDxfId="4"/>
    <tableColumn id="5" name="Net Follower Gain" dataDxfId="3">
      <calculatedColumnFormula>B2-C2</calculatedColumnFormula>
    </tableColumn>
    <tableColumn id="6" name="Platform" dataDxfId="2"/>
    <tableColumn id="8" name="Ad_Spend($)" dataDxfId="1"/>
    <tableColumn id="7" name="Growth_Rate" dataDxfId="0" dataCellStyle="Percent">
      <calculatedColumnFormula>(B2-C2)/D2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Q301" totalsRowShown="0" headerRowDxfId="43">
  <autoFilter ref="A1:Q301"/>
  <sortState ref="A2:Q301">
    <sortCondition ref="A1:A301"/>
  </sortState>
  <tableColumns count="17">
    <tableColumn id="1" name="Post ID" dataDxfId="42"/>
    <tableColumn id="2" name="Platform" dataDxfId="41"/>
    <tableColumn id="3" name="Date" dataDxfId="40"/>
    <tableColumn id="4" name="Content Type" dataDxfId="39"/>
    <tableColumn id="5" name="Post Text" dataDxfId="38"/>
    <tableColumn id="6" name="Likes" dataDxfId="37"/>
    <tableColumn id="7" name="Shares" dataDxfId="36"/>
    <tableColumn id="8" name="Comments" dataDxfId="35"/>
    <tableColumn id="9" name="Impressions" dataDxfId="34"/>
    <tableColumn id="10" name="Reach" dataDxfId="33"/>
    <tableColumn id="11" name="Clicks" dataDxfId="32"/>
    <tableColumn id="12" name="Hashtags Used" dataDxfId="31"/>
    <tableColumn id="13" name="Hashtags Used2" dataDxfId="30"/>
    <tableColumn id="14" name="Hashtags Used3" dataDxfId="29"/>
    <tableColumn id="15" name="Campaign_Name" dataDxfId="28"/>
    <tableColumn id="16" name="Engagement Rate" dataDxfId="27" dataCellStyle="Percent">
      <calculatedColumnFormula>((F2+G2+H2)/I2)</calculatedColumnFormula>
    </tableColumn>
    <tableColumn id="17" name="Engagement">
      <calculatedColumnFormula>(F2+G2+H2)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1:I201" totalsRowShown="0" headerRowDxfId="22" dataDxfId="21">
  <autoFilter ref="A1:I201"/>
  <sortState ref="A2:I201">
    <sortCondition ref="A1:A201"/>
  </sortState>
  <tableColumns count="9">
    <tableColumn id="1" name="Week_Start_Date" dataDxfId="20"/>
    <tableColumn id="2" name="Platform" dataDxfId="19"/>
    <tableColumn id="3" name="New_Followers" dataDxfId="18"/>
    <tableColumn id="4" name="Unfollows" dataDxfId="17"/>
    <tableColumn id="5" name="Total_Followers" dataDxfId="16"/>
    <tableColumn id="6" name="Net Follower Gain" dataDxfId="15">
      <calculatedColumnFormula>C2-D2</calculatedColumnFormula>
    </tableColumn>
    <tableColumn id="7" name="Engagement_Rate" dataDxfId="14"/>
    <tableColumn id="8" name="Ad_Spend" dataDxfId="13"/>
    <tableColumn id="9" name="Growth_Rate" dataDxfId="12" dataCellStyle="Percent">
      <calculatedColumnFormula>(C2-D2)/E2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5" Type="http://schemas.microsoft.com/office/2007/relationships/slicer" Target="../slicers/slicer4.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table" Target="../tables/table5.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1"/>
  <sheetViews>
    <sheetView topLeftCell="A4" workbookViewId="0">
      <selection activeCell="E5" sqref="E5"/>
    </sheetView>
  </sheetViews>
  <sheetFormatPr defaultRowHeight="14.5" x14ac:dyDescent="0.35"/>
  <cols>
    <col min="1" max="1" width="14.36328125" bestFit="1" customWidth="1"/>
    <col min="2" max="2" width="11.1796875" bestFit="1" customWidth="1"/>
    <col min="3" max="3" width="12.6328125" bestFit="1" customWidth="1"/>
    <col min="4" max="4" width="16.26953125" customWidth="1"/>
    <col min="5" max="5" width="11.1796875" customWidth="1"/>
    <col min="6" max="6" width="12.6328125" bestFit="1" customWidth="1"/>
    <col min="7" max="7" width="16.26953125" bestFit="1" customWidth="1"/>
    <col min="8" max="8" width="11.1796875" bestFit="1" customWidth="1"/>
    <col min="9" max="9" width="12.6328125" bestFit="1" customWidth="1"/>
    <col min="10" max="10" width="16.26953125" bestFit="1" customWidth="1"/>
    <col min="11" max="11" width="11.1796875" customWidth="1"/>
    <col min="12" max="12" width="12.6328125" bestFit="1" customWidth="1"/>
    <col min="13" max="13" width="16.26953125" bestFit="1" customWidth="1"/>
    <col min="14" max="14" width="16" bestFit="1" customWidth="1"/>
    <col min="15" max="15" width="17.54296875" bestFit="1" customWidth="1"/>
    <col min="16" max="16" width="21.1796875" bestFit="1" customWidth="1"/>
  </cols>
  <sheetData>
    <row r="3" spans="1:13" x14ac:dyDescent="0.35">
      <c r="B3" s="19" t="s">
        <v>1</v>
      </c>
    </row>
    <row r="4" spans="1:13" x14ac:dyDescent="0.35">
      <c r="B4" t="s">
        <v>35</v>
      </c>
      <c r="E4" t="s">
        <v>28</v>
      </c>
      <c r="H4" t="s">
        <v>14</v>
      </c>
      <c r="K4" t="s">
        <v>23</v>
      </c>
    </row>
    <row r="5" spans="1:13" x14ac:dyDescent="0.35">
      <c r="A5" s="19" t="s">
        <v>3</v>
      </c>
      <c r="B5" t="s">
        <v>375</v>
      </c>
      <c r="C5" t="s">
        <v>376</v>
      </c>
      <c r="D5" t="s">
        <v>377</v>
      </c>
      <c r="E5" t="s">
        <v>375</v>
      </c>
      <c r="F5" t="s">
        <v>376</v>
      </c>
      <c r="G5" t="s">
        <v>377</v>
      </c>
      <c r="H5" t="s">
        <v>375</v>
      </c>
      <c r="I5" t="s">
        <v>376</v>
      </c>
      <c r="J5" t="s">
        <v>377</v>
      </c>
      <c r="K5" t="s">
        <v>375</v>
      </c>
      <c r="L5" t="s">
        <v>376</v>
      </c>
      <c r="M5" t="s">
        <v>377</v>
      </c>
    </row>
    <row r="6" spans="1:13" x14ac:dyDescent="0.35">
      <c r="A6" s="20" t="s">
        <v>36</v>
      </c>
      <c r="B6" s="21">
        <v>44476</v>
      </c>
      <c r="C6" s="21">
        <v>7400</v>
      </c>
      <c r="D6" s="21">
        <v>4589</v>
      </c>
      <c r="E6" s="21">
        <v>43948</v>
      </c>
      <c r="F6" s="21">
        <v>6975</v>
      </c>
      <c r="G6" s="21">
        <v>3890</v>
      </c>
      <c r="H6" s="21">
        <v>48649</v>
      </c>
      <c r="I6" s="21">
        <v>5791</v>
      </c>
      <c r="J6" s="21">
        <v>3607</v>
      </c>
      <c r="K6" s="21">
        <v>24926</v>
      </c>
      <c r="L6" s="21">
        <v>6305</v>
      </c>
      <c r="M6" s="21">
        <v>2422</v>
      </c>
    </row>
    <row r="7" spans="1:13" x14ac:dyDescent="0.35">
      <c r="A7" s="20" t="s">
        <v>41</v>
      </c>
      <c r="B7" s="21">
        <v>71602</v>
      </c>
      <c r="C7" s="21">
        <v>12904</v>
      </c>
      <c r="D7" s="21">
        <v>6495</v>
      </c>
      <c r="E7" s="21">
        <v>34202</v>
      </c>
      <c r="F7" s="21">
        <v>5286</v>
      </c>
      <c r="G7" s="21">
        <v>2655</v>
      </c>
      <c r="H7" s="21">
        <v>43761</v>
      </c>
      <c r="I7" s="21">
        <v>7110</v>
      </c>
      <c r="J7" s="21">
        <v>5125</v>
      </c>
      <c r="K7" s="21">
        <v>23903</v>
      </c>
      <c r="L7" s="21">
        <v>4310</v>
      </c>
      <c r="M7" s="21">
        <v>2077</v>
      </c>
    </row>
    <row r="8" spans="1:13" x14ac:dyDescent="0.35">
      <c r="A8" s="20" t="s">
        <v>15</v>
      </c>
      <c r="B8" s="21">
        <v>36368</v>
      </c>
      <c r="C8" s="21">
        <v>5964</v>
      </c>
      <c r="D8" s="21">
        <v>3353</v>
      </c>
      <c r="E8" s="21">
        <v>32148</v>
      </c>
      <c r="F8" s="21">
        <v>8110</v>
      </c>
      <c r="G8" s="21">
        <v>3386</v>
      </c>
      <c r="H8" s="21">
        <v>27029</v>
      </c>
      <c r="I8" s="21">
        <v>4550</v>
      </c>
      <c r="J8" s="21">
        <v>1913</v>
      </c>
      <c r="K8" s="21">
        <v>32400</v>
      </c>
      <c r="L8" s="21">
        <v>4577</v>
      </c>
      <c r="M8" s="21">
        <v>2668</v>
      </c>
    </row>
    <row r="9" spans="1:13" x14ac:dyDescent="0.35">
      <c r="A9" s="20" t="s">
        <v>29</v>
      </c>
      <c r="B9" s="21">
        <v>29405</v>
      </c>
      <c r="C9" s="21">
        <v>4950</v>
      </c>
      <c r="D9" s="21">
        <v>3223</v>
      </c>
      <c r="E9" s="21">
        <v>42649</v>
      </c>
      <c r="F9" s="21">
        <v>10049</v>
      </c>
      <c r="G9" s="21">
        <v>3846</v>
      </c>
      <c r="H9" s="21">
        <v>20466</v>
      </c>
      <c r="I9" s="21">
        <v>5090</v>
      </c>
      <c r="J9" s="21">
        <v>3026</v>
      </c>
      <c r="K9" s="21">
        <v>31968</v>
      </c>
      <c r="L9" s="21">
        <v>3866</v>
      </c>
      <c r="M9" s="21">
        <v>2012</v>
      </c>
    </row>
    <row r="10" spans="1:13" x14ac:dyDescent="0.35">
      <c r="A10" s="20" t="s">
        <v>19</v>
      </c>
      <c r="B10" s="21">
        <v>31963</v>
      </c>
      <c r="C10" s="21">
        <v>4792</v>
      </c>
      <c r="D10" s="21">
        <v>3377</v>
      </c>
      <c r="E10" s="21">
        <v>25567</v>
      </c>
      <c r="F10" s="21">
        <v>5112</v>
      </c>
      <c r="G10" s="21">
        <v>1946</v>
      </c>
      <c r="H10" s="21">
        <v>31899</v>
      </c>
      <c r="I10" s="21">
        <v>4861</v>
      </c>
      <c r="J10" s="21">
        <v>3910</v>
      </c>
      <c r="K10" s="21">
        <v>27067</v>
      </c>
      <c r="L10" s="21">
        <v>3928</v>
      </c>
      <c r="M10" s="21">
        <v>1052</v>
      </c>
    </row>
    <row r="11" spans="1:13" x14ac:dyDescent="0.35">
      <c r="A11" s="20" t="s">
        <v>56</v>
      </c>
      <c r="B11" s="21">
        <v>28947</v>
      </c>
      <c r="C11" s="21">
        <v>3171</v>
      </c>
      <c r="D11" s="21">
        <v>2263</v>
      </c>
      <c r="E11" s="21">
        <v>25770</v>
      </c>
      <c r="F11" s="21">
        <v>5912</v>
      </c>
      <c r="G11" s="21">
        <v>2128</v>
      </c>
      <c r="H11" s="21">
        <v>29593</v>
      </c>
      <c r="I11" s="21">
        <v>6326</v>
      </c>
      <c r="J11" s="21">
        <v>3299</v>
      </c>
      <c r="K11" s="21">
        <v>31285</v>
      </c>
      <c r="L11" s="21">
        <v>5586</v>
      </c>
      <c r="M11" s="21">
        <v>2589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J5" sqref="J5"/>
    </sheetView>
  </sheetViews>
  <sheetFormatPr defaultRowHeight="14.5" x14ac:dyDescent="0.35"/>
  <cols>
    <col min="1" max="1" width="16.26953125" customWidth="1"/>
    <col min="2" max="2" width="15.36328125" customWidth="1"/>
    <col min="3" max="3" width="13.81640625" customWidth="1"/>
    <col min="4" max="5" width="13.54296875" customWidth="1"/>
    <col min="6" max="6" width="12.54296875" customWidth="1"/>
    <col min="7" max="8" width="17.453125" customWidth="1"/>
    <col min="9" max="10" width="17.08984375" customWidth="1"/>
    <col min="11" max="11" width="7.81640625" bestFit="1" customWidth="1"/>
  </cols>
  <sheetData>
    <row r="1" spans="1:10" ht="44" thickBot="1" x14ac:dyDescent="0.4">
      <c r="A1" s="1" t="s">
        <v>12</v>
      </c>
      <c r="B1" s="2" t="s">
        <v>363</v>
      </c>
      <c r="C1" s="2" t="s">
        <v>364</v>
      </c>
      <c r="D1" s="2" t="s">
        <v>365</v>
      </c>
      <c r="E1" s="2" t="s">
        <v>366</v>
      </c>
      <c r="F1" s="2" t="s">
        <v>367</v>
      </c>
      <c r="G1" s="2" t="s">
        <v>367</v>
      </c>
      <c r="H1" s="30" t="s">
        <v>368</v>
      </c>
      <c r="I1" s="83" t="s">
        <v>411</v>
      </c>
      <c r="J1" s="83" t="s">
        <v>412</v>
      </c>
    </row>
    <row r="2" spans="1:10" ht="29.5" thickBot="1" x14ac:dyDescent="0.4">
      <c r="A2" s="9" t="s">
        <v>17</v>
      </c>
      <c r="B2" s="10">
        <v>45458</v>
      </c>
      <c r="C2" s="10">
        <v>45488</v>
      </c>
      <c r="D2" s="11" t="s">
        <v>369</v>
      </c>
      <c r="E2" s="12">
        <v>150000</v>
      </c>
      <c r="F2" s="11" t="s">
        <v>28</v>
      </c>
      <c r="G2" s="11" t="s">
        <v>35</v>
      </c>
      <c r="H2" s="82" t="s">
        <v>31</v>
      </c>
      <c r="I2" s="85" t="s">
        <v>25</v>
      </c>
      <c r="J2" s="85">
        <v>13523</v>
      </c>
    </row>
    <row r="3" spans="1:10" ht="29.5" thickBot="1" x14ac:dyDescent="0.4">
      <c r="A3" s="9" t="s">
        <v>21</v>
      </c>
      <c r="B3" s="10">
        <v>45566</v>
      </c>
      <c r="C3" s="10">
        <v>45596</v>
      </c>
      <c r="D3" s="11" t="s">
        <v>370</v>
      </c>
      <c r="E3" s="12">
        <v>200000</v>
      </c>
      <c r="F3" s="11" t="s">
        <v>28</v>
      </c>
      <c r="G3" s="11" t="s">
        <v>23</v>
      </c>
      <c r="H3" s="82" t="s">
        <v>354</v>
      </c>
      <c r="I3" s="85"/>
      <c r="J3" s="85">
        <v>11092</v>
      </c>
    </row>
    <row r="4" spans="1:10" ht="29.5" thickBot="1" x14ac:dyDescent="0.4">
      <c r="A4" s="9" t="s">
        <v>26</v>
      </c>
      <c r="B4" s="10">
        <v>45651</v>
      </c>
      <c r="C4" s="10">
        <v>45667</v>
      </c>
      <c r="D4" s="11" t="s">
        <v>371</v>
      </c>
      <c r="E4" s="12">
        <v>250000</v>
      </c>
      <c r="F4" s="11" t="s">
        <v>35</v>
      </c>
      <c r="G4" s="11" t="s">
        <v>14</v>
      </c>
      <c r="H4" s="82" t="s">
        <v>356</v>
      </c>
      <c r="I4" s="85"/>
      <c r="J4" s="84">
        <v>10037</v>
      </c>
    </row>
    <row r="5" spans="1:10" ht="15" thickBot="1" x14ac:dyDescent="0.4">
      <c r="A5" s="9" t="s">
        <v>32</v>
      </c>
      <c r="B5" s="10">
        <v>45717</v>
      </c>
      <c r="C5" s="10">
        <v>45747</v>
      </c>
      <c r="D5" s="11" t="s">
        <v>372</v>
      </c>
      <c r="E5" s="12">
        <v>180000</v>
      </c>
      <c r="F5" s="11" t="s">
        <v>28</v>
      </c>
      <c r="G5" s="11" t="s">
        <v>14</v>
      </c>
      <c r="H5" s="82" t="s">
        <v>355</v>
      </c>
      <c r="I5" s="84" t="s">
        <v>48</v>
      </c>
      <c r="J5" s="84">
        <v>16073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I12"/>
  <sheetViews>
    <sheetView tabSelected="1" workbookViewId="0">
      <selection activeCell="D20" sqref="D20"/>
    </sheetView>
  </sheetViews>
  <sheetFormatPr defaultRowHeight="14.5" x14ac:dyDescent="0.35"/>
  <cols>
    <col min="4" max="4" width="11.453125" customWidth="1"/>
    <col min="5" max="5" width="17.26953125" customWidth="1"/>
    <col min="9" max="9" width="17.54296875" customWidth="1"/>
  </cols>
  <sheetData>
    <row r="5" spans="4:9" x14ac:dyDescent="0.35">
      <c r="D5" s="107" t="s">
        <v>424</v>
      </c>
    </row>
    <row r="8" spans="4:9" x14ac:dyDescent="0.35">
      <c r="I8" s="108" t="str">
        <f>HYPERLINK("")</f>
        <v/>
      </c>
    </row>
    <row r="9" spans="4:9" ht="26" x14ac:dyDescent="0.6">
      <c r="E9" s="109" t="s">
        <v>425</v>
      </c>
      <c r="I9" s="108" t="str">
        <f>HYPERLINK("https://drive.google.com/file/d/1f8Jl1RwGv8hZjTtPATJwKXKo5s_R8brK/view?usp=sharing","OPEN_VIDEO_LINK")</f>
        <v>OPEN_VIDEO_LINK</v>
      </c>
    </row>
    <row r="11" spans="4:9" x14ac:dyDescent="0.35">
      <c r="F11" s="108"/>
    </row>
    <row r="12" spans="4:9" x14ac:dyDescent="0.35">
      <c r="F12" s="10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showGridLines="0" workbookViewId="0">
      <selection activeCell="C4" sqref="C4"/>
    </sheetView>
  </sheetViews>
  <sheetFormatPr defaultRowHeight="14.5" x14ac:dyDescent="0.35"/>
  <cols>
    <col min="1" max="1" width="20.1796875" bestFit="1" customWidth="1"/>
    <col min="2" max="2" width="14.90625" customWidth="1"/>
    <col min="3" max="3" width="9.453125" customWidth="1"/>
    <col min="4" max="62" width="2.81640625" customWidth="1"/>
    <col min="63" max="192" width="3.81640625" customWidth="1"/>
    <col min="193" max="193" width="10.7265625" bestFit="1" customWidth="1"/>
  </cols>
  <sheetData>
    <row r="3" spans="1:3" x14ac:dyDescent="0.35">
      <c r="A3" s="19" t="s">
        <v>374</v>
      </c>
      <c r="B3" t="s">
        <v>378</v>
      </c>
      <c r="C3" s="23" t="s">
        <v>379</v>
      </c>
    </row>
    <row r="4" spans="1:3" x14ac:dyDescent="0.35">
      <c r="A4" s="20" t="s">
        <v>354</v>
      </c>
      <c r="B4" s="14">
        <v>161.19999999999999</v>
      </c>
      <c r="C4">
        <f>_xlfn.RANK.AVG(GETPIVOTDATA("Clicks",$A$3,"Hashtags Used","#AnytimeIsPepsiTime"),B4:B9,0)</f>
        <v>1</v>
      </c>
    </row>
    <row r="5" spans="1:3" x14ac:dyDescent="0.35">
      <c r="A5" s="20" t="s">
        <v>25</v>
      </c>
      <c r="B5" s="14">
        <v>158.65420560747663</v>
      </c>
      <c r="C5">
        <v>2</v>
      </c>
    </row>
    <row r="6" spans="1:3" x14ac:dyDescent="0.35">
      <c r="A6" s="20" t="s">
        <v>31</v>
      </c>
      <c r="B6" s="14">
        <v>151.52941176470588</v>
      </c>
      <c r="C6">
        <v>3</v>
      </c>
    </row>
    <row r="7" spans="1:3" x14ac:dyDescent="0.35">
      <c r="A7" s="20" t="s">
        <v>48</v>
      </c>
      <c r="B7" s="14">
        <v>144.03883495145632</v>
      </c>
      <c r="C7">
        <v>4</v>
      </c>
    </row>
    <row r="8" spans="1:3" x14ac:dyDescent="0.35">
      <c r="A8" s="20" t="s">
        <v>355</v>
      </c>
      <c r="B8" s="14">
        <v>114.85714285714286</v>
      </c>
      <c r="C8">
        <v>5</v>
      </c>
    </row>
    <row r="9" spans="1:3" x14ac:dyDescent="0.35">
      <c r="A9" s="20" t="s">
        <v>356</v>
      </c>
      <c r="B9" s="14">
        <v>111.8</v>
      </c>
      <c r="C9">
        <v>6</v>
      </c>
    </row>
  </sheetData>
  <conditionalFormatting sqref="C4:C9">
    <cfRule type="expression" priority="4">
      <formula>RANK($B4,$B$4:$B$9,0)&lt;=3</formula>
    </cfRule>
  </conditionalFormatting>
  <conditionalFormatting sqref="A4">
    <cfRule type="top10" dxfId="79" priority="1" percent="1" rank="3"/>
    <cfRule type="top10" dxfId="78" priority="3" rank="1"/>
  </conditionalFormatting>
  <conditionalFormatting sqref="A4">
    <cfRule type="top10" dxfId="77" priority="2" rank="1"/>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6"/>
  <sheetViews>
    <sheetView showGridLines="0" topLeftCell="F16" workbookViewId="0">
      <selection activeCell="J15" sqref="J15"/>
    </sheetView>
  </sheetViews>
  <sheetFormatPr defaultRowHeight="14.5" x14ac:dyDescent="0.35"/>
  <cols>
    <col min="1" max="1" width="22.1796875" style="55" customWidth="1"/>
    <col min="2" max="2" width="20.1796875" style="55" bestFit="1" customWidth="1"/>
    <col min="3" max="5" width="8.7265625" style="55"/>
    <col min="6" max="6" width="20.1796875" style="55" bestFit="1" customWidth="1"/>
    <col min="7" max="7" width="14.36328125" style="55" bestFit="1" customWidth="1"/>
    <col min="8" max="8" width="19.453125" style="55" bestFit="1" customWidth="1"/>
    <col min="9" max="9" width="8.7265625" style="55"/>
    <col min="10" max="10" width="24.90625" style="55" customWidth="1"/>
    <col min="11" max="11" width="14.1796875" style="55" customWidth="1"/>
    <col min="12" max="13" width="6.81640625" style="55" customWidth="1"/>
    <col min="14" max="16" width="11.81640625" style="55" customWidth="1"/>
    <col min="17" max="17" width="11.81640625" style="55" bestFit="1" customWidth="1"/>
    <col min="18" max="16384" width="8.7265625" style="55"/>
  </cols>
  <sheetData>
    <row r="2" spans="1:8" x14ac:dyDescent="0.35">
      <c r="A2" s="106" t="s">
        <v>423</v>
      </c>
    </row>
    <row r="3" spans="1:8" x14ac:dyDescent="0.35">
      <c r="A3" s="55" t="s">
        <v>422</v>
      </c>
      <c r="B3" s="55" t="s">
        <v>384</v>
      </c>
    </row>
    <row r="4" spans="1:8" x14ac:dyDescent="0.35">
      <c r="A4" s="56" t="s">
        <v>354</v>
      </c>
      <c r="B4" s="57">
        <v>2418</v>
      </c>
    </row>
    <row r="5" spans="1:8" x14ac:dyDescent="0.35">
      <c r="A5" s="56" t="s">
        <v>355</v>
      </c>
      <c r="B5" s="57">
        <v>804</v>
      </c>
    </row>
    <row r="6" spans="1:8" x14ac:dyDescent="0.35">
      <c r="A6" s="56" t="s">
        <v>48</v>
      </c>
      <c r="B6" s="57">
        <v>14836</v>
      </c>
    </row>
    <row r="7" spans="1:8" x14ac:dyDescent="0.35">
      <c r="A7" s="56" t="s">
        <v>25</v>
      </c>
      <c r="B7" s="57">
        <v>16976</v>
      </c>
    </row>
    <row r="8" spans="1:8" x14ac:dyDescent="0.35">
      <c r="A8" s="56" t="s">
        <v>356</v>
      </c>
      <c r="B8" s="57">
        <v>559</v>
      </c>
    </row>
    <row r="9" spans="1:8" x14ac:dyDescent="0.35">
      <c r="A9" s="56" t="s">
        <v>31</v>
      </c>
      <c r="B9" s="57">
        <v>15456</v>
      </c>
    </row>
    <row r="12" spans="1:8" ht="15" thickBot="1" x14ac:dyDescent="0.4">
      <c r="F12" s="55" t="s">
        <v>399</v>
      </c>
      <c r="G12" s="55" t="s">
        <v>385</v>
      </c>
      <c r="H12" s="55" t="s">
        <v>386</v>
      </c>
    </row>
    <row r="13" spans="1:8" x14ac:dyDescent="0.35">
      <c r="F13" s="59" t="s">
        <v>354</v>
      </c>
      <c r="G13" s="60">
        <v>2219.6</v>
      </c>
      <c r="H13" s="61">
        <v>257.39999999999998</v>
      </c>
    </row>
    <row r="14" spans="1:8" x14ac:dyDescent="0.35">
      <c r="F14" s="62" t="s">
        <v>355</v>
      </c>
      <c r="G14" s="63">
        <v>3451.7142857142858</v>
      </c>
      <c r="H14" s="64">
        <v>151</v>
      </c>
    </row>
    <row r="15" spans="1:8" x14ac:dyDescent="0.35">
      <c r="F15" s="62" t="s">
        <v>48</v>
      </c>
      <c r="G15" s="63">
        <v>2634.7184466019417</v>
      </c>
      <c r="H15" s="64">
        <v>262.50485436893206</v>
      </c>
    </row>
    <row r="16" spans="1:8" x14ac:dyDescent="0.35">
      <c r="F16" s="62" t="s">
        <v>25</v>
      </c>
      <c r="G16" s="63">
        <v>2705.1028037383176</v>
      </c>
      <c r="H16" s="64">
        <v>254.18691588785046</v>
      </c>
    </row>
    <row r="17" spans="6:13" x14ac:dyDescent="0.35">
      <c r="F17" s="62" t="s">
        <v>356</v>
      </c>
      <c r="G17" s="63">
        <v>3127.8</v>
      </c>
      <c r="H17" s="64">
        <v>283.39999999999998</v>
      </c>
    </row>
    <row r="18" spans="6:13" ht="15" thickBot="1" x14ac:dyDescent="0.4">
      <c r="F18" s="65" t="s">
        <v>31</v>
      </c>
      <c r="G18" s="66">
        <v>2838.8039215686276</v>
      </c>
      <c r="H18" s="67">
        <v>230.95098039215685</v>
      </c>
    </row>
    <row r="21" spans="6:13" x14ac:dyDescent="0.35">
      <c r="J21" s="55" t="s">
        <v>387</v>
      </c>
      <c r="K21" s="55" t="s">
        <v>3</v>
      </c>
    </row>
    <row r="22" spans="6:13" x14ac:dyDescent="0.35">
      <c r="J22" s="55" t="s">
        <v>388</v>
      </c>
      <c r="K22" s="55" t="s">
        <v>36</v>
      </c>
      <c r="L22" s="55" t="s">
        <v>41</v>
      </c>
      <c r="M22" s="55" t="s">
        <v>56</v>
      </c>
    </row>
    <row r="23" spans="6:13" x14ac:dyDescent="0.35">
      <c r="J23" s="56" t="s">
        <v>35</v>
      </c>
      <c r="K23" s="58">
        <v>0.11820589815604368</v>
      </c>
      <c r="L23" s="58">
        <v>0.1174542452833237</v>
      </c>
      <c r="M23" s="58">
        <v>0.12378368203470033</v>
      </c>
    </row>
    <row r="24" spans="6:13" x14ac:dyDescent="0.35">
      <c r="J24" s="56" t="s">
        <v>28</v>
      </c>
      <c r="K24" s="58">
        <v>0.14358583471485056</v>
      </c>
      <c r="L24" s="58">
        <v>0.1347559439447894</v>
      </c>
      <c r="M24" s="58">
        <v>0.20035941736166224</v>
      </c>
    </row>
    <row r="25" spans="6:13" x14ac:dyDescent="0.35">
      <c r="J25" s="56" t="s">
        <v>14</v>
      </c>
      <c r="K25" s="58">
        <v>0.14537054868993235</v>
      </c>
      <c r="L25" s="58">
        <v>0.14530582715944346</v>
      </c>
      <c r="M25" s="58">
        <v>0.11228206701664241</v>
      </c>
    </row>
    <row r="26" spans="6:13" x14ac:dyDescent="0.35">
      <c r="J26" s="56" t="s">
        <v>23</v>
      </c>
      <c r="K26" s="58">
        <v>0.19045606016570182</v>
      </c>
      <c r="L26" s="58">
        <v>0.15035567844671385</v>
      </c>
      <c r="M26" s="58">
        <v>0.1219486277736385</v>
      </c>
    </row>
  </sheetData>
  <conditionalFormatting pivot="1" sqref="B4:B9">
    <cfRule type="dataBar" priority="1">
      <dataBar>
        <cfvo type="min"/>
        <cfvo type="max"/>
        <color rgb="FF638EC6"/>
      </dataBar>
      <extLst>
        <ext xmlns:x14="http://schemas.microsoft.com/office/spreadsheetml/2009/9/main" uri="{B025F937-C7B1-47D3-B67F-A62EFF666E3E}">
          <x14:id>{03E4C936-5640-46F7-8861-91A239742483}</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03E4C936-5640-46F7-8861-91A239742483}">
            <x14:dataBar minLength="0" maxLength="100" border="1" negativeBarBorderColorSameAsPositive="0">
              <x14:cfvo type="autoMin"/>
              <x14:cfvo type="autoMax"/>
              <x14:borderColor rgb="FF638EC6"/>
              <x14:negativeFillColor rgb="FFFF0000"/>
              <x14:negativeBorderColor rgb="FFFF0000"/>
              <x14:axisColor rgb="FF000000"/>
            </x14:dataBar>
          </x14:cfRule>
          <xm:sqref>B4:B9</xm:sqref>
        </x14:conditionalFormatting>
      </x14:conditionalFormatting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86"/>
  <sheetViews>
    <sheetView topLeftCell="A26" zoomScale="94" zoomScaleNormal="94" workbookViewId="0">
      <selection activeCell="L16" sqref="L16"/>
    </sheetView>
  </sheetViews>
  <sheetFormatPr defaultRowHeight="14.5" x14ac:dyDescent="0.35"/>
  <cols>
    <col min="1" max="1" width="17" customWidth="1"/>
    <col min="2" max="2" width="14" customWidth="1"/>
    <col min="3" max="3" width="12.6328125" bestFit="1" customWidth="1"/>
    <col min="4" max="4" width="16.26953125" bestFit="1" customWidth="1"/>
    <col min="5" max="5" width="17.36328125" bestFit="1" customWidth="1"/>
    <col min="6" max="6" width="15.81640625" bestFit="1" customWidth="1"/>
    <col min="7" max="7" width="19.453125" customWidth="1"/>
    <col min="8" max="8" width="14.7265625" customWidth="1"/>
    <col min="9" max="9" width="17.6328125" customWidth="1"/>
    <col min="10" max="10" width="12.36328125" customWidth="1"/>
  </cols>
  <sheetData>
    <row r="3" spans="1:10" x14ac:dyDescent="0.35">
      <c r="A3" s="19" t="s">
        <v>374</v>
      </c>
      <c r="B3" t="s">
        <v>375</v>
      </c>
      <c r="C3" t="s">
        <v>376</v>
      </c>
      <c r="D3" t="s">
        <v>377</v>
      </c>
      <c r="E3" t="s">
        <v>389</v>
      </c>
      <c r="F3" t="s">
        <v>407</v>
      </c>
      <c r="G3" t="s">
        <v>386</v>
      </c>
      <c r="H3" t="s">
        <v>405</v>
      </c>
      <c r="I3" t="s">
        <v>385</v>
      </c>
    </row>
    <row r="4" spans="1:10" x14ac:dyDescent="0.35">
      <c r="A4" s="20" t="s">
        <v>32</v>
      </c>
      <c r="B4" s="21">
        <v>187909</v>
      </c>
      <c r="C4" s="21">
        <v>34860</v>
      </c>
      <c r="D4" s="21">
        <v>17714</v>
      </c>
      <c r="E4" s="21">
        <v>2464864</v>
      </c>
      <c r="F4" s="70">
        <v>490.98591549295776</v>
      </c>
      <c r="G4" s="70">
        <v>249.49295774647888</v>
      </c>
      <c r="H4" s="70">
        <v>34716.394366197186</v>
      </c>
      <c r="I4" s="70">
        <v>2646.605633802817</v>
      </c>
    </row>
    <row r="5" spans="1:10" x14ac:dyDescent="0.35">
      <c r="A5" s="20" t="s">
        <v>21</v>
      </c>
      <c r="B5" s="21">
        <v>159783</v>
      </c>
      <c r="C5" s="21">
        <v>26553</v>
      </c>
      <c r="D5" s="21">
        <v>15403</v>
      </c>
      <c r="E5" s="21">
        <v>1986356</v>
      </c>
      <c r="F5" s="70">
        <v>457.81034482758622</v>
      </c>
      <c r="G5" s="70">
        <v>265.56896551724139</v>
      </c>
      <c r="H5" s="70">
        <v>34247.517241379312</v>
      </c>
      <c r="I5" s="70">
        <v>2754.8793103448274</v>
      </c>
    </row>
    <row r="6" spans="1:10" x14ac:dyDescent="0.35">
      <c r="A6" s="20" t="s">
        <v>26</v>
      </c>
      <c r="B6" s="21">
        <v>183346</v>
      </c>
      <c r="C6" s="21">
        <v>32909</v>
      </c>
      <c r="D6" s="21">
        <v>16566</v>
      </c>
      <c r="E6" s="21">
        <v>2266053</v>
      </c>
      <c r="F6" s="70">
        <v>491.17910447761193</v>
      </c>
      <c r="G6" s="70">
        <v>247.25373134328359</v>
      </c>
      <c r="H6" s="70">
        <v>33821.686567164179</v>
      </c>
      <c r="I6" s="70">
        <v>2736.5074626865671</v>
      </c>
    </row>
    <row r="7" spans="1:10" x14ac:dyDescent="0.35">
      <c r="A7" s="20" t="s">
        <v>17</v>
      </c>
      <c r="B7" s="21">
        <v>138793</v>
      </c>
      <c r="C7" s="21">
        <v>23053</v>
      </c>
      <c r="D7" s="21">
        <v>12055</v>
      </c>
      <c r="E7" s="21">
        <v>1846272</v>
      </c>
      <c r="F7" s="70">
        <v>480.27083333333331</v>
      </c>
      <c r="G7" s="70">
        <v>251.14583333333334</v>
      </c>
      <c r="H7" s="70">
        <v>38464</v>
      </c>
      <c r="I7" s="70">
        <v>2891.5208333333335</v>
      </c>
    </row>
    <row r="8" spans="1:10" x14ac:dyDescent="0.35">
      <c r="A8" s="20" t="s">
        <v>406</v>
      </c>
      <c r="B8" s="21">
        <v>669831</v>
      </c>
      <c r="C8" s="21">
        <v>117375</v>
      </c>
      <c r="D8" s="21">
        <v>61738</v>
      </c>
      <c r="E8" s="21">
        <v>8563545</v>
      </c>
      <c r="F8" s="70">
        <v>481.04508196721309</v>
      </c>
      <c r="G8" s="70">
        <v>253.02459016393442</v>
      </c>
      <c r="H8" s="70">
        <v>35096.495901639348</v>
      </c>
      <c r="I8" s="70">
        <v>2745.2090163934427</v>
      </c>
    </row>
    <row r="16" spans="1:10" ht="44" thickBot="1" x14ac:dyDescent="0.4">
      <c r="A16" s="73" t="s">
        <v>12</v>
      </c>
      <c r="B16" s="74" t="s">
        <v>363</v>
      </c>
      <c r="C16" s="75" t="s">
        <v>364</v>
      </c>
      <c r="D16" s="80" t="s">
        <v>408</v>
      </c>
      <c r="E16" s="80" t="s">
        <v>409</v>
      </c>
      <c r="F16" s="80" t="s">
        <v>410</v>
      </c>
      <c r="G16" s="80" t="s">
        <v>418</v>
      </c>
      <c r="H16" s="80" t="s">
        <v>419</v>
      </c>
      <c r="I16" s="80" t="s">
        <v>420</v>
      </c>
      <c r="J16" s="80" t="s">
        <v>421</v>
      </c>
    </row>
    <row r="17" spans="1:23" ht="15" thickBot="1" x14ac:dyDescent="0.4">
      <c r="A17" s="71" t="s">
        <v>17</v>
      </c>
      <c r="B17" s="10">
        <v>45458</v>
      </c>
      <c r="C17" s="72">
        <v>45488</v>
      </c>
      <c r="D17" s="81">
        <f>(Table4[[#This Row],[End_Date]]-Table4[[#This Row],[Start_Date]])+1</f>
        <v>31</v>
      </c>
      <c r="E17" s="79">
        <f>(Table4[[#This Row],[Start_Date]]-Table4[[#This Row],[Campaign Days]])</f>
        <v>45427</v>
      </c>
      <c r="F17" s="81">
        <f>SUM(SUMIFS(Table3[Engagement],Table3[Date],"&gt;="&amp;Table4[[#This Row],[Start_Date]],Table3[Date],"&lt;="&amp;Table4[[#This Row],[End_Date]]))</f>
        <v>103773</v>
      </c>
      <c r="G17" s="81">
        <f>SUM(SUMIFS(Table3[Engagement],Table3[Date],"&gt;="&amp;Table4[[#This Row],[Pre-Campaign]],Table3[Date],"&lt;="&amp;Table4[[#This Row],[Start_Date]]))</f>
        <v>47286</v>
      </c>
      <c r="H17" s="103">
        <f>Table4[[#This Row],[Engagement During]]/Table4[[#This Row],[Campaign Days]]</f>
        <v>3347.516129032258</v>
      </c>
      <c r="I17" s="103">
        <f>Table4[[#This Row],[Engagement Before]]/Table4[[#This Row],[Campaign Days]]</f>
        <v>1525.3548387096773</v>
      </c>
      <c r="J17" s="102">
        <f>(Table4[[#This Row],[Engagement During]]-Table4[[#This Row],[Engagement Before]])/Table4[[#This Row],[Engagement During]]</f>
        <v>0.54433234078228443</v>
      </c>
    </row>
    <row r="18" spans="1:23" ht="15" thickBot="1" x14ac:dyDescent="0.4">
      <c r="A18" s="71" t="s">
        <v>21</v>
      </c>
      <c r="B18" s="10">
        <v>45566</v>
      </c>
      <c r="C18" s="72">
        <v>45596</v>
      </c>
      <c r="D18" s="81">
        <f>(Table4[[#This Row],[End_Date]]-Table4[[#This Row],[Start_Date]])+1</f>
        <v>31</v>
      </c>
      <c r="E18" s="79">
        <f>(Table4[[#This Row],[Start_Date]]-Table4[[#This Row],[Campaign Days]])</f>
        <v>45535</v>
      </c>
      <c r="F18" s="81">
        <f>SUM(SUMIFS(Table3[Engagement],Table3[Date],"&gt;="&amp;Table4[[#This Row],[Start_Date]],Table3[Date],"&lt;="&amp;Table4[[#This Row],[End_Date]]))</f>
        <v>137691</v>
      </c>
      <c r="G18" s="81">
        <f>SUM(SUMIFS(Table3[Engagement],Table3[Date],"&gt;="&amp;Table4[[#This Row],[Pre-Campaign]],Table3[Date],"&lt;="&amp;Table4[[#This Row],[Start_Date]]))</f>
        <v>59890</v>
      </c>
      <c r="H18" s="103">
        <f>Table4[[#This Row],[Engagement During]]/Table4[[#This Row],[Campaign Days]]</f>
        <v>4441.6451612903229</v>
      </c>
      <c r="I18" s="103">
        <f>Table4[[#This Row],[Engagement Before]]/Table4[[#This Row],[Campaign Days]]</f>
        <v>1931.9354838709678</v>
      </c>
      <c r="J18" s="102">
        <f>(Table4[[#This Row],[Engagement During]]-Table4[[#This Row],[Engagement Before]])/Table4[[#This Row],[Engagement During]]</f>
        <v>0.5650405618377381</v>
      </c>
    </row>
    <row r="19" spans="1:23" ht="15" thickBot="1" x14ac:dyDescent="0.4">
      <c r="A19" s="71" t="s">
        <v>26</v>
      </c>
      <c r="B19" s="10">
        <v>45651</v>
      </c>
      <c r="C19" s="72">
        <v>45667</v>
      </c>
      <c r="D19" s="81">
        <f>(Table4[[#This Row],[End_Date]]-Table4[[#This Row],[Start_Date]])+1</f>
        <v>17</v>
      </c>
      <c r="E19" s="79">
        <f>(Table4[[#This Row],[Start_Date]]-Table4[[#This Row],[Campaign Days]])</f>
        <v>45634</v>
      </c>
      <c r="F19" s="81">
        <f>SUM(SUMIFS(Table3[Engagement],Table3[Date],"&gt;="&amp;Table4[[#This Row],[Start_Date]],Table3[Date],"&lt;="&amp;Table4[[#This Row],[End_Date]]))</f>
        <v>33044</v>
      </c>
      <c r="G19" s="81">
        <f>SUM(SUMIFS(Table3[Engagement],Table3[Date],"&gt;="&amp;Table4[[#This Row],[Pre-Campaign]],Table3[Date],"&lt;="&amp;Table4[[#This Row],[Start_Date]]))</f>
        <v>42024</v>
      </c>
      <c r="H19" s="103">
        <f>Table4[[#This Row],[Engagement During]]/Table4[[#This Row],[Campaign Days]]</f>
        <v>1943.7647058823529</v>
      </c>
      <c r="I19" s="103">
        <f>Table4[[#This Row],[Engagement Before]]/Table4[[#This Row],[Campaign Days]]</f>
        <v>2472</v>
      </c>
      <c r="J19" s="102">
        <f>(Table4[[#This Row],[Engagement During]]-Table4[[#This Row],[Engagement Before]])/Table4[[#This Row],[Engagement During]]</f>
        <v>-0.27175886696525842</v>
      </c>
    </row>
    <row r="20" spans="1:23" x14ac:dyDescent="0.35">
      <c r="A20" s="76" t="s">
        <v>32</v>
      </c>
      <c r="B20" s="77">
        <v>45717</v>
      </c>
      <c r="C20" s="78">
        <v>45747</v>
      </c>
      <c r="D20" s="81">
        <f>(Table4[[#This Row],[End_Date]]-Table4[[#This Row],[Start_Date]])+1</f>
        <v>31</v>
      </c>
      <c r="E20" s="79">
        <f>(Table4[[#This Row],[Start_Date]]-Table4[[#This Row],[Campaign Days]])</f>
        <v>45686</v>
      </c>
      <c r="F20" s="81">
        <f>SUM(SUMIFS(Table3[Engagement],Table3[Date],"&gt;="&amp;Table4[[#This Row],[Start_Date]],Table3[Date],"&lt;="&amp;Table4[[#This Row],[End_Date]]))</f>
        <v>106020</v>
      </c>
      <c r="G20" s="81">
        <f>SUM(SUMIFS(Table3[Engagement],Table3[Date],"&gt;="&amp;Table4[[#This Row],[Pre-Campaign]],Table3[Date],"&lt;="&amp;Table4[[#This Row],[Start_Date]]))</f>
        <v>72976</v>
      </c>
      <c r="H20" s="104">
        <f>Table4[[#This Row],[Engagement During]]/Table4[[#This Row],[Campaign Days]]</f>
        <v>3420</v>
      </c>
      <c r="I20" s="103">
        <f>Table4[[#This Row],[Engagement Before]]/Table4[[#This Row],[Campaign Days]]</f>
        <v>2354.0645161290322</v>
      </c>
      <c r="J20" s="102">
        <f>(Table4[[#This Row],[Engagement During]]-Table4[[#This Row],[Engagement Before]])/Table4[[#This Row],[Engagement During]]</f>
        <v>0.31167704206753444</v>
      </c>
    </row>
    <row r="26" spans="1:23" ht="15" thickBot="1" x14ac:dyDescent="0.4"/>
    <row r="27" spans="1:23" ht="29.5" thickBot="1" x14ac:dyDescent="0.4">
      <c r="A27" s="73" t="s">
        <v>12</v>
      </c>
      <c r="B27" s="75" t="s">
        <v>366</v>
      </c>
      <c r="C27" s="89" t="s">
        <v>413</v>
      </c>
      <c r="D27" s="89" t="s">
        <v>402</v>
      </c>
      <c r="E27" s="89" t="s">
        <v>379</v>
      </c>
      <c r="G27" s="100" t="s">
        <v>415</v>
      </c>
      <c r="H27" s="101"/>
      <c r="I27" s="101"/>
      <c r="J27" s="91"/>
      <c r="K27" s="91"/>
      <c r="L27" s="91"/>
      <c r="M27" s="91"/>
      <c r="N27" s="91"/>
      <c r="O27" s="91"/>
      <c r="P27" s="91"/>
      <c r="Q27" s="91"/>
      <c r="R27" s="91"/>
      <c r="S27" s="91"/>
      <c r="T27" s="91"/>
      <c r="U27" s="91"/>
      <c r="V27" s="91"/>
      <c r="W27" s="92"/>
    </row>
    <row r="28" spans="1:23" ht="15" thickBot="1" x14ac:dyDescent="0.4">
      <c r="A28" s="71" t="s">
        <v>17</v>
      </c>
      <c r="B28" s="86">
        <v>150000</v>
      </c>
      <c r="C28" s="88">
        <v>173901</v>
      </c>
      <c r="D28" s="90">
        <f>(Table5[[#This Row],[Total Engagement]]/Table5[[#This Row],[Total_Budget]])</f>
        <v>1.15934</v>
      </c>
      <c r="E28">
        <f>_xlfn.RANK.AVG(Table5[[#This Row],[ROI]],Table5[ROI],0)</f>
        <v>2</v>
      </c>
      <c r="G28" s="93" t="s">
        <v>416</v>
      </c>
      <c r="H28" s="94"/>
      <c r="I28" s="94"/>
      <c r="J28" s="99"/>
      <c r="K28" s="94"/>
      <c r="L28" s="94"/>
      <c r="M28" s="94"/>
      <c r="N28" s="94"/>
      <c r="O28" s="94"/>
      <c r="P28" s="94"/>
      <c r="Q28" s="94"/>
      <c r="R28" s="94"/>
      <c r="S28" s="94"/>
      <c r="T28" s="94"/>
      <c r="U28" s="94"/>
      <c r="V28" s="94"/>
      <c r="W28" s="95"/>
    </row>
    <row r="29" spans="1:23" ht="15" thickBot="1" x14ac:dyDescent="0.4">
      <c r="A29" s="71" t="s">
        <v>21</v>
      </c>
      <c r="B29" s="86">
        <v>200000</v>
      </c>
      <c r="C29" s="88">
        <v>201739</v>
      </c>
      <c r="D29" s="90">
        <f>(Table5[[#This Row],[Total Engagement]]/Table5[[#This Row],[Total_Budget]])</f>
        <v>1.0086949999999999</v>
      </c>
      <c r="E29">
        <f>_xlfn.RANK.AVG(Table5[[#This Row],[ROI]],Table5[ROI],0)</f>
        <v>3</v>
      </c>
      <c r="G29" s="93" t="s">
        <v>417</v>
      </c>
      <c r="H29" s="94"/>
      <c r="I29" s="94"/>
      <c r="J29" s="94"/>
      <c r="K29" s="94"/>
      <c r="L29" s="94"/>
      <c r="M29" s="94"/>
      <c r="N29" s="94"/>
      <c r="O29" s="94"/>
      <c r="P29" s="94"/>
      <c r="Q29" s="94"/>
      <c r="R29" s="94"/>
      <c r="S29" s="94"/>
      <c r="T29" s="94"/>
      <c r="U29" s="94"/>
      <c r="V29" s="94"/>
      <c r="W29" s="95"/>
    </row>
    <row r="30" spans="1:23" ht="15" thickBot="1" x14ac:dyDescent="0.4">
      <c r="A30" s="71" t="s">
        <v>26</v>
      </c>
      <c r="B30" s="86">
        <v>250000</v>
      </c>
      <c r="C30" s="88">
        <v>232821</v>
      </c>
      <c r="D30" s="90">
        <f>(Table5[[#This Row],[Total Engagement]]/Table5[[#This Row],[Total_Budget]])</f>
        <v>0.931284</v>
      </c>
      <c r="E30">
        <f>_xlfn.RANK.AVG(Table5[[#This Row],[ROI]],Table5[ROI],0)</f>
        <v>4</v>
      </c>
      <c r="G30" s="93"/>
      <c r="H30" s="94"/>
      <c r="I30" s="94"/>
      <c r="J30" s="94"/>
      <c r="K30" s="94"/>
      <c r="L30" s="94"/>
      <c r="M30" s="94"/>
      <c r="N30" s="94"/>
      <c r="O30" s="94"/>
      <c r="P30" s="94"/>
      <c r="Q30" s="94"/>
      <c r="R30" s="94"/>
      <c r="S30" s="94"/>
      <c r="T30" s="94"/>
      <c r="U30" s="94"/>
      <c r="V30" s="94"/>
      <c r="W30" s="95"/>
    </row>
    <row r="31" spans="1:23" ht="15" thickBot="1" x14ac:dyDescent="0.4">
      <c r="A31" s="76" t="s">
        <v>32</v>
      </c>
      <c r="B31" s="87">
        <v>180000</v>
      </c>
      <c r="C31" s="88">
        <v>240483</v>
      </c>
      <c r="D31" s="90">
        <f>(Table5[[#This Row],[Total Engagement]]/Table5[[#This Row],[Total_Budget]])</f>
        <v>1.3360166666666666</v>
      </c>
      <c r="E31">
        <f>_xlfn.RANK.AVG(Table5[[#This Row],[ROI]],Table5[ROI],0)</f>
        <v>1</v>
      </c>
      <c r="G31" s="96"/>
      <c r="H31" s="97"/>
      <c r="I31" s="97"/>
      <c r="J31" s="97"/>
      <c r="K31" s="97"/>
      <c r="L31" s="97"/>
      <c r="M31" s="97"/>
      <c r="N31" s="97"/>
      <c r="O31" s="97"/>
      <c r="P31" s="97"/>
      <c r="Q31" s="97"/>
      <c r="R31" s="97"/>
      <c r="S31" s="97"/>
      <c r="T31" s="97"/>
      <c r="U31" s="97"/>
      <c r="V31" s="97"/>
      <c r="W31" s="98"/>
    </row>
    <row r="81" spans="11:12" x14ac:dyDescent="0.35">
      <c r="K81" t="s">
        <v>414</v>
      </c>
    </row>
    <row r="82" spans="11:12" x14ac:dyDescent="0.35">
      <c r="K82" s="19" t="s">
        <v>374</v>
      </c>
      <c r="L82" t="s">
        <v>400</v>
      </c>
    </row>
    <row r="83" spans="11:12" x14ac:dyDescent="0.35">
      <c r="K83" s="20" t="s">
        <v>32</v>
      </c>
      <c r="L83" s="21">
        <v>240483</v>
      </c>
    </row>
    <row r="84" spans="11:12" x14ac:dyDescent="0.35">
      <c r="K84" s="20" t="s">
        <v>21</v>
      </c>
      <c r="L84" s="21">
        <v>201739</v>
      </c>
    </row>
    <row r="85" spans="11:12" x14ac:dyDescent="0.35">
      <c r="K85" s="20" t="s">
        <v>26</v>
      </c>
      <c r="L85" s="21">
        <v>232821</v>
      </c>
    </row>
    <row r="86" spans="11:12" x14ac:dyDescent="0.35">
      <c r="K86" s="20" t="s">
        <v>17</v>
      </c>
      <c r="L86" s="21">
        <v>173901</v>
      </c>
    </row>
  </sheetData>
  <pageMargins left="0.7" right="0.7" top="0.75" bottom="0.75" header="0.3" footer="0.3"/>
  <pageSetup orientation="portrait" r:id="rId3"/>
  <drawing r:id="rId4"/>
  <tableParts count="2">
    <tablePart r:id="rId5"/>
    <tablePart r:id="rId6"/>
  </tableParts>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8"/>
  <sheetViews>
    <sheetView topLeftCell="I59" zoomScaleNormal="100" workbookViewId="0">
      <selection activeCell="P81" sqref="P81"/>
    </sheetView>
  </sheetViews>
  <sheetFormatPr defaultRowHeight="14.5" x14ac:dyDescent="0.35"/>
  <cols>
    <col min="1" max="1" width="17.7265625" customWidth="1"/>
    <col min="2" max="2" width="15.54296875" customWidth="1"/>
    <col min="3" max="3" width="11.1796875" customWidth="1"/>
    <col min="4" max="4" width="16.08984375" customWidth="1"/>
    <col min="5" max="5" width="17.7265625" customWidth="1"/>
    <col min="6" max="6" width="11.54296875" customWidth="1"/>
    <col min="7" max="7" width="14.90625" customWidth="1"/>
    <col min="13" max="13" width="11" customWidth="1"/>
    <col min="16" max="16" width="21.6328125" customWidth="1"/>
    <col min="17" max="17" width="15.26953125" bestFit="1" customWidth="1"/>
    <col min="18" max="18" width="9.26953125" customWidth="1"/>
    <col min="19" max="19" width="6.90625" customWidth="1"/>
    <col min="20" max="20" width="8.1796875" customWidth="1"/>
    <col min="21" max="21" width="11.81640625" customWidth="1"/>
    <col min="22" max="66" width="10.08984375" bestFit="1" customWidth="1"/>
    <col min="67" max="67" width="10.7265625" bestFit="1" customWidth="1"/>
  </cols>
  <sheetData>
    <row r="1" spans="1:21" ht="44" thickBot="1" x14ac:dyDescent="0.4">
      <c r="A1" s="1" t="s">
        <v>357</v>
      </c>
      <c r="B1" s="2" t="s">
        <v>358</v>
      </c>
      <c r="C1" s="2" t="s">
        <v>359</v>
      </c>
      <c r="D1" s="2" t="s">
        <v>360</v>
      </c>
      <c r="E1" s="2" t="s">
        <v>390</v>
      </c>
      <c r="F1" s="2" t="s">
        <v>1</v>
      </c>
      <c r="G1" s="17" t="s">
        <v>392</v>
      </c>
      <c r="H1" s="27" t="s">
        <v>381</v>
      </c>
    </row>
    <row r="2" spans="1:21" ht="15" thickBot="1" x14ac:dyDescent="0.4">
      <c r="A2" s="37">
        <v>45782</v>
      </c>
      <c r="B2" s="38">
        <v>1957</v>
      </c>
      <c r="C2" s="38">
        <v>76</v>
      </c>
      <c r="D2" s="38">
        <v>447902</v>
      </c>
      <c r="E2" s="38">
        <f t="shared" ref="E2:E33" si="0">B2-C2</f>
        <v>1881</v>
      </c>
      <c r="F2" s="3" t="s">
        <v>28</v>
      </c>
      <c r="G2" s="15">
        <v>33381</v>
      </c>
      <c r="H2" s="40">
        <f t="shared" ref="H2:H33" si="1">(B2-C2)/D2</f>
        <v>4.1995793722733989E-3</v>
      </c>
    </row>
    <row r="3" spans="1:21" ht="15" thickBot="1" x14ac:dyDescent="0.4">
      <c r="A3" s="4">
        <v>45572</v>
      </c>
      <c r="B3" s="5">
        <v>1939</v>
      </c>
      <c r="C3" s="5">
        <v>67</v>
      </c>
      <c r="D3" s="5">
        <v>187183</v>
      </c>
      <c r="E3" s="5">
        <f t="shared" si="0"/>
        <v>1872</v>
      </c>
      <c r="F3" s="3" t="s">
        <v>28</v>
      </c>
      <c r="G3" s="15">
        <v>41215</v>
      </c>
      <c r="H3" s="40">
        <f t="shared" si="1"/>
        <v>1.0000908202133741E-2</v>
      </c>
    </row>
    <row r="4" spans="1:21" ht="15" thickBot="1" x14ac:dyDescent="0.4">
      <c r="A4" s="4">
        <v>45488</v>
      </c>
      <c r="B4" s="5">
        <v>1960</v>
      </c>
      <c r="C4" s="5">
        <v>115</v>
      </c>
      <c r="D4" s="5">
        <v>154169</v>
      </c>
      <c r="E4" s="5">
        <f t="shared" si="0"/>
        <v>1845</v>
      </c>
      <c r="F4" s="3" t="s">
        <v>28</v>
      </c>
      <c r="G4" s="15">
        <v>10740</v>
      </c>
      <c r="H4" s="40">
        <f t="shared" si="1"/>
        <v>1.1967386439556591E-2</v>
      </c>
    </row>
    <row r="5" spans="1:21" ht="15" thickBot="1" x14ac:dyDescent="0.4">
      <c r="A5" s="4">
        <v>45656</v>
      </c>
      <c r="B5" s="5">
        <v>1980</v>
      </c>
      <c r="C5" s="5">
        <v>204</v>
      </c>
      <c r="D5" s="5">
        <v>379431</v>
      </c>
      <c r="E5" s="5">
        <f t="shared" si="0"/>
        <v>1776</v>
      </c>
      <c r="F5" s="3" t="s">
        <v>35</v>
      </c>
      <c r="G5" s="15">
        <v>25140</v>
      </c>
      <c r="H5" s="40">
        <f t="shared" si="1"/>
        <v>4.6806929323118035E-3</v>
      </c>
    </row>
    <row r="6" spans="1:21" ht="15" thickBot="1" x14ac:dyDescent="0.4">
      <c r="A6" s="4">
        <v>45656</v>
      </c>
      <c r="B6" s="5">
        <v>1814</v>
      </c>
      <c r="C6" s="5">
        <v>49</v>
      </c>
      <c r="D6" s="5">
        <v>140804</v>
      </c>
      <c r="E6" s="5">
        <f t="shared" si="0"/>
        <v>1765</v>
      </c>
      <c r="F6" s="3" t="s">
        <v>28</v>
      </c>
      <c r="G6" s="15">
        <v>4313</v>
      </c>
      <c r="H6" s="40">
        <f t="shared" si="1"/>
        <v>1.253515525127127E-2</v>
      </c>
    </row>
    <row r="7" spans="1:21" ht="15" thickBot="1" x14ac:dyDescent="0.4">
      <c r="A7" s="4">
        <v>45635</v>
      </c>
      <c r="B7" s="5">
        <v>1937</v>
      </c>
      <c r="C7" s="5">
        <v>210</v>
      </c>
      <c r="D7" s="5">
        <v>20607</v>
      </c>
      <c r="E7" s="5">
        <f t="shared" si="0"/>
        <v>1727</v>
      </c>
      <c r="F7" s="3" t="s">
        <v>14</v>
      </c>
      <c r="G7" s="15">
        <v>20861</v>
      </c>
      <c r="H7" s="40">
        <f t="shared" si="1"/>
        <v>8.3806473528412681E-2</v>
      </c>
    </row>
    <row r="8" spans="1:21" ht="15" thickBot="1" x14ac:dyDescent="0.4">
      <c r="A8" s="4">
        <v>45698</v>
      </c>
      <c r="B8" s="5">
        <v>1957</v>
      </c>
      <c r="C8" s="5">
        <v>234</v>
      </c>
      <c r="D8" s="5">
        <v>222126</v>
      </c>
      <c r="E8" s="5">
        <f t="shared" si="0"/>
        <v>1723</v>
      </c>
      <c r="F8" s="3" t="s">
        <v>28</v>
      </c>
      <c r="G8" s="15">
        <v>3314</v>
      </c>
      <c r="H8" s="40">
        <f t="shared" si="1"/>
        <v>7.7568587198256845E-3</v>
      </c>
    </row>
    <row r="9" spans="1:21" ht="15" thickBot="1" x14ac:dyDescent="0.4">
      <c r="A9" s="4">
        <v>45670</v>
      </c>
      <c r="B9" s="5">
        <v>1855</v>
      </c>
      <c r="C9" s="5">
        <v>133</v>
      </c>
      <c r="D9" s="5">
        <v>349413</v>
      </c>
      <c r="E9" s="5">
        <f t="shared" si="0"/>
        <v>1722</v>
      </c>
      <c r="F9" s="3" t="s">
        <v>28</v>
      </c>
      <c r="G9" s="15">
        <v>14548</v>
      </c>
      <c r="H9" s="40">
        <f t="shared" si="1"/>
        <v>4.9282654051223049E-3</v>
      </c>
    </row>
    <row r="10" spans="1:21" ht="15" thickBot="1" x14ac:dyDescent="0.4">
      <c r="A10" s="4">
        <v>45712</v>
      </c>
      <c r="B10" s="5">
        <v>1884</v>
      </c>
      <c r="C10" s="5">
        <v>177</v>
      </c>
      <c r="D10" s="5">
        <v>230448</v>
      </c>
      <c r="E10" s="5">
        <f t="shared" si="0"/>
        <v>1707</v>
      </c>
      <c r="F10" s="3" t="s">
        <v>35</v>
      </c>
      <c r="G10" s="15">
        <v>22713</v>
      </c>
      <c r="H10" s="40">
        <f t="shared" si="1"/>
        <v>7.4073109768798169E-3</v>
      </c>
      <c r="Q10" s="19" t="s">
        <v>382</v>
      </c>
      <c r="R10" s="19" t="s">
        <v>1</v>
      </c>
    </row>
    <row r="11" spans="1:21" ht="15" thickBot="1" x14ac:dyDescent="0.4">
      <c r="A11" s="4">
        <v>45565</v>
      </c>
      <c r="B11" s="5">
        <v>1918</v>
      </c>
      <c r="C11" s="5">
        <v>212</v>
      </c>
      <c r="D11" s="5">
        <v>94360</v>
      </c>
      <c r="E11" s="5">
        <f t="shared" si="0"/>
        <v>1706</v>
      </c>
      <c r="F11" s="3" t="s">
        <v>23</v>
      </c>
      <c r="G11" s="15">
        <v>36851</v>
      </c>
      <c r="H11" s="40">
        <f t="shared" si="1"/>
        <v>1.8079694785926241E-2</v>
      </c>
      <c r="Q11" s="19" t="s">
        <v>391</v>
      </c>
      <c r="R11" t="s">
        <v>35</v>
      </c>
      <c r="S11" t="s">
        <v>28</v>
      </c>
      <c r="T11" t="s">
        <v>14</v>
      </c>
      <c r="U11" t="s">
        <v>23</v>
      </c>
    </row>
    <row r="12" spans="1:21" ht="15" thickBot="1" x14ac:dyDescent="0.4">
      <c r="A12" s="4">
        <v>45628</v>
      </c>
      <c r="B12" s="5">
        <v>1902</v>
      </c>
      <c r="C12" s="5">
        <v>196</v>
      </c>
      <c r="D12" s="5">
        <v>470269</v>
      </c>
      <c r="E12" s="5">
        <f t="shared" si="0"/>
        <v>1706</v>
      </c>
      <c r="F12" s="3" t="s">
        <v>35</v>
      </c>
      <c r="G12" s="15">
        <v>26103</v>
      </c>
      <c r="H12" s="40">
        <f t="shared" si="1"/>
        <v>3.6277109484146308E-3</v>
      </c>
      <c r="Q12" s="39">
        <v>45446</v>
      </c>
      <c r="R12" s="24">
        <v>2.3491348994232664E-2</v>
      </c>
      <c r="S12" s="24">
        <v>3.0428616268120576E-3</v>
      </c>
      <c r="T12" s="24">
        <v>2.826320879360366E-3</v>
      </c>
      <c r="U12" s="24">
        <v>2.7557542170624167E-3</v>
      </c>
    </row>
    <row r="13" spans="1:21" ht="15" thickBot="1" x14ac:dyDescent="0.4">
      <c r="A13" s="4">
        <v>45621</v>
      </c>
      <c r="B13" s="5">
        <v>1854</v>
      </c>
      <c r="C13" s="5">
        <v>161</v>
      </c>
      <c r="D13" s="5">
        <v>282466</v>
      </c>
      <c r="E13" s="5">
        <f t="shared" si="0"/>
        <v>1693</v>
      </c>
      <c r="F13" s="3" t="s">
        <v>28</v>
      </c>
      <c r="G13" s="15">
        <v>1810</v>
      </c>
      <c r="H13" s="40">
        <f t="shared" si="1"/>
        <v>5.9936417126309005E-3</v>
      </c>
      <c r="Q13" s="39">
        <v>45453</v>
      </c>
      <c r="R13" s="24">
        <v>4.0530081660374974E-3</v>
      </c>
      <c r="S13" s="24">
        <v>1.0517322049758936E-2</v>
      </c>
      <c r="T13" s="24">
        <v>7.3128442639386348E-4</v>
      </c>
      <c r="U13" s="24">
        <v>2.4016739232334168E-3</v>
      </c>
    </row>
    <row r="14" spans="1:21" ht="15" thickBot="1" x14ac:dyDescent="0.4">
      <c r="A14" s="4">
        <v>45558</v>
      </c>
      <c r="B14" s="5">
        <v>1911</v>
      </c>
      <c r="C14" s="5">
        <v>231</v>
      </c>
      <c r="D14" s="5">
        <v>268516</v>
      </c>
      <c r="E14" s="5">
        <f t="shared" si="0"/>
        <v>1680</v>
      </c>
      <c r="F14" s="3" t="s">
        <v>14</v>
      </c>
      <c r="G14" s="15">
        <v>24018</v>
      </c>
      <c r="H14" s="40">
        <f t="shared" si="1"/>
        <v>6.2566104068286429E-3</v>
      </c>
      <c r="Q14" s="39">
        <v>45460</v>
      </c>
      <c r="R14" s="24">
        <v>8.1535847453627231E-3</v>
      </c>
      <c r="S14" s="24">
        <v>1.9542790614208243E-3</v>
      </c>
      <c r="T14" s="24">
        <v>1.0551445425805821E-2</v>
      </c>
      <c r="U14" s="24">
        <v>8.80238003818718E-4</v>
      </c>
    </row>
    <row r="15" spans="1:21" ht="15" thickBot="1" x14ac:dyDescent="0.4">
      <c r="A15" s="4">
        <v>45747</v>
      </c>
      <c r="B15" s="5">
        <v>1946</v>
      </c>
      <c r="C15" s="5">
        <v>270</v>
      </c>
      <c r="D15" s="5">
        <v>198350</v>
      </c>
      <c r="E15" s="5">
        <f t="shared" si="0"/>
        <v>1676</v>
      </c>
      <c r="F15" s="3" t="s">
        <v>14</v>
      </c>
      <c r="G15" s="15">
        <v>11805</v>
      </c>
      <c r="H15" s="40">
        <f t="shared" si="1"/>
        <v>8.4497101083942528E-3</v>
      </c>
      <c r="Q15" s="39">
        <v>45467</v>
      </c>
      <c r="R15" s="24">
        <v>6.3510173036698994E-2</v>
      </c>
      <c r="S15" s="24">
        <v>1.7636832660385824E-2</v>
      </c>
      <c r="T15" s="24">
        <v>2.798060458211721E-3</v>
      </c>
      <c r="U15" s="24">
        <v>-2.8860773750305035E-4</v>
      </c>
    </row>
    <row r="16" spans="1:21" ht="15" thickBot="1" x14ac:dyDescent="0.4">
      <c r="A16" s="4">
        <v>45481</v>
      </c>
      <c r="B16" s="5">
        <v>1757</v>
      </c>
      <c r="C16" s="5">
        <v>85</v>
      </c>
      <c r="D16" s="5">
        <v>58223</v>
      </c>
      <c r="E16" s="5">
        <f t="shared" si="0"/>
        <v>1672</v>
      </c>
      <c r="F16" s="3" t="s">
        <v>28</v>
      </c>
      <c r="G16" s="15">
        <v>22728</v>
      </c>
      <c r="H16" s="40">
        <f t="shared" si="1"/>
        <v>2.8717173625543171E-2</v>
      </c>
      <c r="Q16" s="39">
        <v>45474</v>
      </c>
      <c r="R16" s="24">
        <v>2.9088264703208797E-4</v>
      </c>
      <c r="S16" s="24">
        <v>-5.2211602419375983E-4</v>
      </c>
      <c r="T16" s="24">
        <v>4.3037693661692649E-3</v>
      </c>
      <c r="U16" s="24">
        <v>8.0050669434719116E-4</v>
      </c>
    </row>
    <row r="17" spans="1:21" ht="15" thickBot="1" x14ac:dyDescent="0.4">
      <c r="A17" s="4">
        <v>45467</v>
      </c>
      <c r="B17" s="5">
        <v>1779</v>
      </c>
      <c r="C17" s="5">
        <v>109</v>
      </c>
      <c r="D17" s="5">
        <v>26295</v>
      </c>
      <c r="E17" s="5">
        <f t="shared" si="0"/>
        <v>1670</v>
      </c>
      <c r="F17" s="3" t="s">
        <v>35</v>
      </c>
      <c r="G17" s="15">
        <v>30635</v>
      </c>
      <c r="H17" s="40">
        <f t="shared" si="1"/>
        <v>6.3510173036698994E-2</v>
      </c>
      <c r="Q17" s="39">
        <v>45481</v>
      </c>
      <c r="R17" s="24">
        <v>1.2276812319721568E-3</v>
      </c>
      <c r="S17" s="24">
        <v>2.8717173625543171E-2</v>
      </c>
      <c r="T17" s="24">
        <v>1.40324773607655E-3</v>
      </c>
      <c r="U17" s="24">
        <v>2.1994574101175039E-3</v>
      </c>
    </row>
    <row r="18" spans="1:21" ht="15" thickBot="1" x14ac:dyDescent="0.4">
      <c r="A18" s="4">
        <v>45523</v>
      </c>
      <c r="B18" s="5">
        <v>1751</v>
      </c>
      <c r="C18" s="5">
        <v>86</v>
      </c>
      <c r="D18" s="5">
        <v>188655</v>
      </c>
      <c r="E18" s="5">
        <f t="shared" si="0"/>
        <v>1665</v>
      </c>
      <c r="F18" s="3" t="s">
        <v>14</v>
      </c>
      <c r="G18" s="15">
        <v>22206</v>
      </c>
      <c r="H18" s="40">
        <f t="shared" si="1"/>
        <v>8.825634093981077E-3</v>
      </c>
      <c r="Q18" s="39">
        <v>45488</v>
      </c>
      <c r="R18" s="24">
        <v>-4.9009939454794306E-4</v>
      </c>
      <c r="S18" s="24">
        <v>1.1967386439556591E-2</v>
      </c>
      <c r="T18" s="24">
        <v>1.8982132901478749E-3</v>
      </c>
      <c r="U18" s="24">
        <v>1.0211701333265254E-3</v>
      </c>
    </row>
    <row r="19" spans="1:21" ht="15" thickBot="1" x14ac:dyDescent="0.4">
      <c r="A19" s="4">
        <v>45572</v>
      </c>
      <c r="B19" s="5">
        <v>1929</v>
      </c>
      <c r="C19" s="5">
        <v>267</v>
      </c>
      <c r="D19" s="5">
        <v>379363</v>
      </c>
      <c r="E19" s="5">
        <f t="shared" si="0"/>
        <v>1662</v>
      </c>
      <c r="F19" s="3" t="s">
        <v>35</v>
      </c>
      <c r="G19" s="15">
        <v>43836</v>
      </c>
      <c r="H19" s="40">
        <f t="shared" si="1"/>
        <v>4.3810281972675247E-3</v>
      </c>
      <c r="Q19" s="39">
        <v>45495</v>
      </c>
      <c r="R19" s="24">
        <v>3.2572737872501967E-3</v>
      </c>
      <c r="S19" s="24">
        <v>3.3557613568250698E-4</v>
      </c>
      <c r="T19" s="24">
        <v>6.6371458255580548E-3</v>
      </c>
      <c r="U19" s="24">
        <v>1.0340418313957282E-3</v>
      </c>
    </row>
    <row r="20" spans="1:21" ht="15" thickBot="1" x14ac:dyDescent="0.4">
      <c r="A20" s="4">
        <v>45593</v>
      </c>
      <c r="B20" s="5">
        <v>1814</v>
      </c>
      <c r="C20" s="5">
        <v>157</v>
      </c>
      <c r="D20" s="5">
        <v>305827</v>
      </c>
      <c r="E20" s="5">
        <f t="shared" si="0"/>
        <v>1657</v>
      </c>
      <c r="F20" s="3" t="s">
        <v>23</v>
      </c>
      <c r="G20" s="15">
        <v>46643</v>
      </c>
      <c r="H20" s="40">
        <f t="shared" si="1"/>
        <v>5.4180958515762179E-3</v>
      </c>
    </row>
    <row r="21" spans="1:21" ht="15" thickBot="1" x14ac:dyDescent="0.4">
      <c r="A21" s="4">
        <v>45789</v>
      </c>
      <c r="B21" s="5">
        <v>1765</v>
      </c>
      <c r="C21" s="5">
        <v>109</v>
      </c>
      <c r="D21" s="5">
        <v>468301</v>
      </c>
      <c r="E21" s="5">
        <f t="shared" si="0"/>
        <v>1656</v>
      </c>
      <c r="F21" s="3" t="s">
        <v>28</v>
      </c>
      <c r="G21" s="15">
        <v>20042</v>
      </c>
      <c r="H21" s="40">
        <f t="shared" si="1"/>
        <v>3.5361871958419907E-3</v>
      </c>
    </row>
    <row r="22" spans="1:21" ht="15" thickBot="1" x14ac:dyDescent="0.4">
      <c r="A22" s="4">
        <v>45768</v>
      </c>
      <c r="B22" s="5">
        <v>1707</v>
      </c>
      <c r="C22" s="5">
        <v>74</v>
      </c>
      <c r="D22" s="5">
        <v>270958</v>
      </c>
      <c r="E22" s="5">
        <f t="shared" si="0"/>
        <v>1633</v>
      </c>
      <c r="F22" s="3" t="s">
        <v>23</v>
      </c>
      <c r="G22" s="15">
        <v>14090</v>
      </c>
      <c r="H22" s="40">
        <f t="shared" si="1"/>
        <v>6.0267642955734836E-3</v>
      </c>
    </row>
    <row r="23" spans="1:21" ht="15" thickBot="1" x14ac:dyDescent="0.4">
      <c r="A23" s="4">
        <v>45628</v>
      </c>
      <c r="B23" s="5">
        <v>1696</v>
      </c>
      <c r="C23" s="5">
        <v>71</v>
      </c>
      <c r="D23" s="5">
        <v>421957</v>
      </c>
      <c r="E23" s="5">
        <f t="shared" si="0"/>
        <v>1625</v>
      </c>
      <c r="F23" s="3" t="s">
        <v>28</v>
      </c>
      <c r="G23" s="15">
        <v>36103</v>
      </c>
      <c r="H23" s="40">
        <f t="shared" si="1"/>
        <v>3.8511033114748661E-3</v>
      </c>
    </row>
    <row r="24" spans="1:21" ht="15" thickBot="1" x14ac:dyDescent="0.4">
      <c r="A24" s="4">
        <v>45530</v>
      </c>
      <c r="B24" s="5">
        <v>1685</v>
      </c>
      <c r="C24" s="5">
        <v>76</v>
      </c>
      <c r="D24" s="5">
        <v>453799</v>
      </c>
      <c r="E24" s="5">
        <f t="shared" si="0"/>
        <v>1609</v>
      </c>
      <c r="F24" s="3" t="s">
        <v>28</v>
      </c>
      <c r="G24" s="15">
        <v>24913</v>
      </c>
      <c r="H24" s="40">
        <f t="shared" si="1"/>
        <v>3.5456226214689766E-3</v>
      </c>
    </row>
    <row r="25" spans="1:21" ht="15" thickBot="1" x14ac:dyDescent="0.4">
      <c r="A25" s="4">
        <v>45600</v>
      </c>
      <c r="B25" s="5">
        <v>1821</v>
      </c>
      <c r="C25" s="5">
        <v>218</v>
      </c>
      <c r="D25" s="5">
        <v>439080</v>
      </c>
      <c r="E25" s="5">
        <f t="shared" si="0"/>
        <v>1603</v>
      </c>
      <c r="F25" s="3" t="s">
        <v>14</v>
      </c>
      <c r="G25" s="15">
        <v>36095</v>
      </c>
      <c r="H25" s="40">
        <f t="shared" si="1"/>
        <v>3.6508153411678964E-3</v>
      </c>
    </row>
    <row r="26" spans="1:21" ht="15" thickBot="1" x14ac:dyDescent="0.4">
      <c r="A26" s="4">
        <v>45705</v>
      </c>
      <c r="B26" s="5">
        <v>1895</v>
      </c>
      <c r="C26" s="5">
        <v>305</v>
      </c>
      <c r="D26" s="5">
        <v>104967</v>
      </c>
      <c r="E26" s="5">
        <f t="shared" si="0"/>
        <v>1590</v>
      </c>
      <c r="F26" s="3" t="s">
        <v>35</v>
      </c>
      <c r="G26" s="15">
        <v>31853</v>
      </c>
      <c r="H26" s="40">
        <f t="shared" si="1"/>
        <v>1.5147617822744291E-2</v>
      </c>
    </row>
    <row r="27" spans="1:21" ht="15" thickBot="1" x14ac:dyDescent="0.4">
      <c r="A27" s="4">
        <v>45649</v>
      </c>
      <c r="B27" s="5">
        <v>1900</v>
      </c>
      <c r="C27" s="5">
        <v>311</v>
      </c>
      <c r="D27" s="5">
        <v>25177</v>
      </c>
      <c r="E27" s="5">
        <f t="shared" si="0"/>
        <v>1589</v>
      </c>
      <c r="F27" s="3" t="s">
        <v>23</v>
      </c>
      <c r="G27" s="15">
        <v>14154</v>
      </c>
      <c r="H27" s="40">
        <f t="shared" si="1"/>
        <v>6.3113158835445049E-2</v>
      </c>
    </row>
    <row r="28" spans="1:21" ht="15" thickBot="1" x14ac:dyDescent="0.4">
      <c r="A28" s="4">
        <v>45544</v>
      </c>
      <c r="B28" s="5">
        <v>1592</v>
      </c>
      <c r="C28" s="5">
        <v>20</v>
      </c>
      <c r="D28" s="5">
        <v>378054</v>
      </c>
      <c r="E28" s="5">
        <f t="shared" si="0"/>
        <v>1572</v>
      </c>
      <c r="F28" s="3" t="s">
        <v>28</v>
      </c>
      <c r="G28" s="15">
        <v>26663</v>
      </c>
      <c r="H28" s="40">
        <f t="shared" si="1"/>
        <v>4.1581361392816901E-3</v>
      </c>
    </row>
    <row r="29" spans="1:21" ht="15" thickBot="1" x14ac:dyDescent="0.4">
      <c r="A29" s="4">
        <v>45677</v>
      </c>
      <c r="B29" s="5">
        <v>1748</v>
      </c>
      <c r="C29" s="5">
        <v>176</v>
      </c>
      <c r="D29" s="5">
        <v>383681</v>
      </c>
      <c r="E29" s="5">
        <f t="shared" si="0"/>
        <v>1572</v>
      </c>
      <c r="F29" s="3" t="s">
        <v>28</v>
      </c>
      <c r="G29" s="15">
        <v>43122</v>
      </c>
      <c r="H29" s="40">
        <f t="shared" si="1"/>
        <v>4.0971536250166149E-3</v>
      </c>
    </row>
    <row r="30" spans="1:21" ht="15" thickBot="1" x14ac:dyDescent="0.4">
      <c r="A30" s="4">
        <v>45775</v>
      </c>
      <c r="B30" s="5">
        <v>1693</v>
      </c>
      <c r="C30" s="5">
        <v>154</v>
      </c>
      <c r="D30" s="5">
        <v>445944</v>
      </c>
      <c r="E30" s="5">
        <f t="shared" si="0"/>
        <v>1539</v>
      </c>
      <c r="F30" s="3" t="s">
        <v>28</v>
      </c>
      <c r="G30" s="15">
        <v>14216</v>
      </c>
      <c r="H30" s="40">
        <f t="shared" si="1"/>
        <v>3.4511059684624078E-3</v>
      </c>
    </row>
    <row r="31" spans="1:21" ht="15" thickBot="1" x14ac:dyDescent="0.4">
      <c r="A31" s="4">
        <v>45656</v>
      </c>
      <c r="B31" s="5">
        <v>1786</v>
      </c>
      <c r="C31" s="5">
        <v>257</v>
      </c>
      <c r="D31" s="5">
        <v>274831</v>
      </c>
      <c r="E31" s="5">
        <f t="shared" si="0"/>
        <v>1529</v>
      </c>
      <c r="F31" s="3" t="s">
        <v>14</v>
      </c>
      <c r="G31" s="15">
        <v>9118</v>
      </c>
      <c r="H31" s="40">
        <f t="shared" si="1"/>
        <v>5.5634189738421064E-3</v>
      </c>
    </row>
    <row r="32" spans="1:21" ht="15" thickBot="1" x14ac:dyDescent="0.4">
      <c r="A32" s="4">
        <v>45782</v>
      </c>
      <c r="B32" s="5">
        <v>1581</v>
      </c>
      <c r="C32" s="5">
        <v>71</v>
      </c>
      <c r="D32" s="5">
        <v>484364</v>
      </c>
      <c r="E32" s="5">
        <f t="shared" si="0"/>
        <v>1510</v>
      </c>
      <c r="F32" s="3" t="s">
        <v>14</v>
      </c>
      <c r="G32" s="15">
        <v>16149</v>
      </c>
      <c r="H32" s="40">
        <f t="shared" si="1"/>
        <v>3.1174901520344203E-3</v>
      </c>
    </row>
    <row r="33" spans="1:14" ht="15" thickBot="1" x14ac:dyDescent="0.4">
      <c r="A33" s="4">
        <v>45502</v>
      </c>
      <c r="B33" s="5">
        <v>1756</v>
      </c>
      <c r="C33" s="5">
        <v>261</v>
      </c>
      <c r="D33" s="5">
        <v>287574</v>
      </c>
      <c r="E33" s="5">
        <f t="shared" si="0"/>
        <v>1495</v>
      </c>
      <c r="F33" s="3" t="s">
        <v>14</v>
      </c>
      <c r="G33" s="15">
        <v>39272</v>
      </c>
      <c r="H33" s="40">
        <f t="shared" si="1"/>
        <v>5.1986619096302169E-3</v>
      </c>
    </row>
    <row r="34" spans="1:14" ht="15" thickBot="1" x14ac:dyDescent="0.4">
      <c r="A34" s="4">
        <v>45586</v>
      </c>
      <c r="B34" s="5">
        <v>1707</v>
      </c>
      <c r="C34" s="5">
        <v>223</v>
      </c>
      <c r="D34" s="5">
        <v>256910</v>
      </c>
      <c r="E34" s="5">
        <f t="shared" ref="E34:E65" si="2">B34-C34</f>
        <v>1484</v>
      </c>
      <c r="F34" s="3" t="s">
        <v>23</v>
      </c>
      <c r="G34" s="15">
        <v>44321</v>
      </c>
      <c r="H34" s="40">
        <f t="shared" ref="H34:H65" si="3">(B34-C34)/D34</f>
        <v>5.7763419096181542E-3</v>
      </c>
    </row>
    <row r="35" spans="1:14" ht="15" thickBot="1" x14ac:dyDescent="0.4">
      <c r="A35" s="4">
        <v>45747</v>
      </c>
      <c r="B35" s="5">
        <v>1957</v>
      </c>
      <c r="C35" s="5">
        <v>490</v>
      </c>
      <c r="D35" s="5">
        <v>435726</v>
      </c>
      <c r="E35" s="5">
        <f t="shared" si="2"/>
        <v>1467</v>
      </c>
      <c r="F35" s="3" t="s">
        <v>23</v>
      </c>
      <c r="G35" s="15">
        <v>15969</v>
      </c>
      <c r="H35" s="40">
        <f t="shared" si="3"/>
        <v>3.3667947287974553E-3</v>
      </c>
    </row>
    <row r="36" spans="1:14" ht="15" thickBot="1" x14ac:dyDescent="0.4">
      <c r="A36" s="4">
        <v>45656</v>
      </c>
      <c r="B36" s="5">
        <v>1495</v>
      </c>
      <c r="C36" s="5">
        <v>35</v>
      </c>
      <c r="D36" s="5">
        <v>136845</v>
      </c>
      <c r="E36" s="5">
        <f t="shared" si="2"/>
        <v>1460</v>
      </c>
      <c r="F36" s="3" t="s">
        <v>23</v>
      </c>
      <c r="G36" s="15">
        <v>39931</v>
      </c>
      <c r="H36" s="40">
        <f t="shared" si="3"/>
        <v>1.0669005078738719E-2</v>
      </c>
    </row>
    <row r="37" spans="1:14" ht="15" thickBot="1" x14ac:dyDescent="0.4">
      <c r="A37" s="4">
        <v>45698</v>
      </c>
      <c r="B37" s="5">
        <v>1707</v>
      </c>
      <c r="C37" s="5">
        <v>263</v>
      </c>
      <c r="D37" s="5">
        <v>485280</v>
      </c>
      <c r="E37" s="5">
        <f t="shared" si="2"/>
        <v>1444</v>
      </c>
      <c r="F37" s="3" t="s">
        <v>23</v>
      </c>
      <c r="G37" s="15">
        <v>24494</v>
      </c>
      <c r="H37" s="40">
        <f t="shared" si="3"/>
        <v>2.9756017144741179E-3</v>
      </c>
      <c r="M37" t="e">
        <v>#N/A</v>
      </c>
    </row>
    <row r="38" spans="1:14" ht="15" thickBot="1" x14ac:dyDescent="0.4">
      <c r="A38" s="4">
        <v>45642</v>
      </c>
      <c r="B38" s="5">
        <v>1502</v>
      </c>
      <c r="C38" s="5">
        <v>70</v>
      </c>
      <c r="D38" s="5">
        <v>465553</v>
      </c>
      <c r="E38" s="5">
        <f t="shared" si="2"/>
        <v>1432</v>
      </c>
      <c r="F38" s="3" t="s">
        <v>28</v>
      </c>
      <c r="G38" s="15">
        <v>20692</v>
      </c>
      <c r="H38" s="40">
        <f t="shared" si="3"/>
        <v>3.0759118725472716E-3</v>
      </c>
      <c r="M38" t="e">
        <v>#N/A</v>
      </c>
    </row>
    <row r="39" spans="1:14" ht="15" thickBot="1" x14ac:dyDescent="0.4">
      <c r="A39" s="4">
        <v>45544</v>
      </c>
      <c r="B39" s="5">
        <v>1842</v>
      </c>
      <c r="C39" s="5">
        <v>414</v>
      </c>
      <c r="D39" s="5">
        <v>307524</v>
      </c>
      <c r="E39" s="5">
        <f t="shared" si="2"/>
        <v>1428</v>
      </c>
      <c r="F39" s="3" t="s">
        <v>35</v>
      </c>
      <c r="G39" s="15">
        <v>40478</v>
      </c>
      <c r="H39" s="40">
        <f t="shared" si="3"/>
        <v>4.6435400163889647E-3</v>
      </c>
      <c r="M39" t="e">
        <v>#N/A</v>
      </c>
    </row>
    <row r="40" spans="1:14" ht="15" thickBot="1" x14ac:dyDescent="0.4">
      <c r="A40" s="4">
        <v>45684</v>
      </c>
      <c r="B40" s="5">
        <v>1501</v>
      </c>
      <c r="C40" s="5">
        <v>75</v>
      </c>
      <c r="D40" s="5">
        <v>262569</v>
      </c>
      <c r="E40" s="5">
        <f t="shared" si="2"/>
        <v>1426</v>
      </c>
      <c r="F40" s="3" t="s">
        <v>14</v>
      </c>
      <c r="G40" s="15">
        <v>19119</v>
      </c>
      <c r="H40" s="40">
        <f t="shared" si="3"/>
        <v>5.4309533874905263E-3</v>
      </c>
      <c r="M40" t="e">
        <v>#N/A</v>
      </c>
    </row>
    <row r="41" spans="1:14" ht="15" thickBot="1" x14ac:dyDescent="0.4">
      <c r="A41" s="4">
        <v>45600</v>
      </c>
      <c r="B41" s="5">
        <v>1466</v>
      </c>
      <c r="C41" s="5">
        <v>69</v>
      </c>
      <c r="D41" s="5">
        <v>54935</v>
      </c>
      <c r="E41" s="5">
        <f t="shared" si="2"/>
        <v>1397</v>
      </c>
      <c r="F41" s="3" t="s">
        <v>28</v>
      </c>
      <c r="G41" s="15">
        <v>36484</v>
      </c>
      <c r="H41" s="40">
        <f t="shared" si="3"/>
        <v>2.5430053699827069E-2</v>
      </c>
      <c r="M41" s="41">
        <f t="shared" ref="M41:M72" si="4">AVERAGE(H2:H6)</f>
        <v>8.6767444395093631E-3</v>
      </c>
      <c r="N41" s="41"/>
    </row>
    <row r="42" spans="1:14" ht="15" thickBot="1" x14ac:dyDescent="0.4">
      <c r="A42" s="4">
        <v>45733</v>
      </c>
      <c r="B42" s="5">
        <v>1596</v>
      </c>
      <c r="C42" s="5">
        <v>211</v>
      </c>
      <c r="D42" s="5">
        <v>17380</v>
      </c>
      <c r="E42" s="5">
        <f t="shared" si="2"/>
        <v>1385</v>
      </c>
      <c r="F42" s="3" t="s">
        <v>23</v>
      </c>
      <c r="G42" s="15">
        <v>35801</v>
      </c>
      <c r="H42" s="40">
        <f t="shared" si="3"/>
        <v>7.9689298043728429E-2</v>
      </c>
      <c r="M42" s="41">
        <f t="shared" si="4"/>
        <v>2.4598123270737217E-2</v>
      </c>
      <c r="N42" s="41"/>
    </row>
    <row r="43" spans="1:14" ht="15" thickBot="1" x14ac:dyDescent="0.4">
      <c r="A43" s="4">
        <v>45460</v>
      </c>
      <c r="B43" s="5">
        <v>1753</v>
      </c>
      <c r="C43" s="5">
        <v>371</v>
      </c>
      <c r="D43" s="5">
        <v>169496</v>
      </c>
      <c r="E43" s="5">
        <f t="shared" si="2"/>
        <v>1382</v>
      </c>
      <c r="F43" s="3" t="s">
        <v>35</v>
      </c>
      <c r="G43" s="15">
        <v>46670</v>
      </c>
      <c r="H43" s="40">
        <f t="shared" si="3"/>
        <v>8.1535847453627231E-3</v>
      </c>
      <c r="M43" s="41">
        <f t="shared" si="4"/>
        <v>2.4149313374275609E-2</v>
      </c>
      <c r="N43" s="41"/>
    </row>
    <row r="44" spans="1:14" ht="15" thickBot="1" x14ac:dyDescent="0.4">
      <c r="A44" s="4">
        <v>45642</v>
      </c>
      <c r="B44" s="5">
        <v>1623</v>
      </c>
      <c r="C44" s="5">
        <v>246</v>
      </c>
      <c r="D44" s="5">
        <v>415815</v>
      </c>
      <c r="E44" s="5">
        <f t="shared" si="2"/>
        <v>1377</v>
      </c>
      <c r="F44" s="3" t="s">
        <v>35</v>
      </c>
      <c r="G44" s="15">
        <v>18656</v>
      </c>
      <c r="H44" s="40">
        <f t="shared" si="3"/>
        <v>3.311568846722701E-3</v>
      </c>
      <c r="M44" s="41">
        <f t="shared" si="4"/>
        <v>2.2741489167388752E-2</v>
      </c>
      <c r="N44" s="41"/>
    </row>
    <row r="45" spans="1:14" ht="15" thickBot="1" x14ac:dyDescent="0.4">
      <c r="A45" s="4">
        <v>45712</v>
      </c>
      <c r="B45" s="5">
        <v>1440</v>
      </c>
      <c r="C45" s="5">
        <v>65</v>
      </c>
      <c r="D45" s="5">
        <v>126524</v>
      </c>
      <c r="E45" s="5">
        <f t="shared" si="2"/>
        <v>1375</v>
      </c>
      <c r="F45" s="3" t="s">
        <v>28</v>
      </c>
      <c r="G45" s="15">
        <v>49772</v>
      </c>
      <c r="H45" s="40">
        <f t="shared" si="3"/>
        <v>1.0867503398564699E-2</v>
      </c>
      <c r="M45" s="41">
        <f t="shared" si="4"/>
        <v>2.3286812776302353E-2</v>
      </c>
      <c r="N45" s="41"/>
    </row>
    <row r="46" spans="1:14" ht="15" thickBot="1" x14ac:dyDescent="0.4">
      <c r="A46" s="4">
        <v>45635</v>
      </c>
      <c r="B46" s="5">
        <v>1514</v>
      </c>
      <c r="C46" s="5">
        <v>141</v>
      </c>
      <c r="D46" s="5">
        <v>35842</v>
      </c>
      <c r="E46" s="5">
        <f t="shared" si="2"/>
        <v>1373</v>
      </c>
      <c r="F46" s="3" t="s">
        <v>35</v>
      </c>
      <c r="G46" s="15">
        <v>18601</v>
      </c>
      <c r="H46" s="40">
        <f t="shared" si="3"/>
        <v>3.8307014117515761E-2</v>
      </c>
      <c r="M46" s="41">
        <f t="shared" si="4"/>
        <v>2.4395720683233348E-2</v>
      </c>
      <c r="N46" s="41"/>
    </row>
    <row r="47" spans="1:14" ht="15" thickBot="1" x14ac:dyDescent="0.4">
      <c r="A47" s="4">
        <v>45642</v>
      </c>
      <c r="B47" s="5">
        <v>1592</v>
      </c>
      <c r="C47" s="5">
        <v>233</v>
      </c>
      <c r="D47" s="5">
        <v>327183</v>
      </c>
      <c r="E47" s="5">
        <f t="shared" si="2"/>
        <v>1359</v>
      </c>
      <c r="F47" s="3" t="s">
        <v>14</v>
      </c>
      <c r="G47" s="15">
        <v>13316</v>
      </c>
      <c r="H47" s="40">
        <f t="shared" si="3"/>
        <v>4.1536387893013997E-3</v>
      </c>
      <c r="M47" s="41">
        <f t="shared" si="4"/>
        <v>8.3599681672337361E-3</v>
      </c>
      <c r="N47" s="41"/>
    </row>
    <row r="48" spans="1:14" ht="15" thickBot="1" x14ac:dyDescent="0.4">
      <c r="A48" s="4">
        <v>45474</v>
      </c>
      <c r="B48" s="5">
        <v>1420</v>
      </c>
      <c r="C48" s="5">
        <v>63</v>
      </c>
      <c r="D48" s="5">
        <v>315305</v>
      </c>
      <c r="E48" s="5">
        <f t="shared" si="2"/>
        <v>1357</v>
      </c>
      <c r="F48" s="3" t="s">
        <v>14</v>
      </c>
      <c r="G48" s="15">
        <v>5914</v>
      </c>
      <c r="H48" s="40">
        <f t="shared" si="3"/>
        <v>4.3037693661692649E-3</v>
      </c>
      <c r="M48" s="41">
        <f t="shared" si="4"/>
        <v>8.007324765794778E-3</v>
      </c>
      <c r="N48" s="41"/>
    </row>
    <row r="49" spans="1:14" ht="15" thickBot="1" x14ac:dyDescent="0.4">
      <c r="A49" s="4">
        <v>45726</v>
      </c>
      <c r="B49" s="5">
        <v>1399</v>
      </c>
      <c r="C49" s="5">
        <v>49</v>
      </c>
      <c r="D49" s="5">
        <v>12471</v>
      </c>
      <c r="E49" s="5">
        <f t="shared" si="2"/>
        <v>1350</v>
      </c>
      <c r="F49" s="3" t="s">
        <v>14</v>
      </c>
      <c r="G49" s="15">
        <v>14722</v>
      </c>
      <c r="H49" s="40">
        <f t="shared" si="3"/>
        <v>0.10825114265095021</v>
      </c>
      <c r="M49" s="41">
        <f t="shared" si="4"/>
        <v>8.2729937661360463E-3</v>
      </c>
      <c r="N49" s="41"/>
    </row>
    <row r="50" spans="1:14" ht="15" thickBot="1" x14ac:dyDescent="0.4">
      <c r="A50" s="4">
        <v>45516</v>
      </c>
      <c r="B50" s="5">
        <v>1534</v>
      </c>
      <c r="C50" s="5">
        <v>200</v>
      </c>
      <c r="D50" s="5">
        <v>307612</v>
      </c>
      <c r="E50" s="5">
        <f t="shared" si="2"/>
        <v>1334</v>
      </c>
      <c r="F50" s="3" t="s">
        <v>35</v>
      </c>
      <c r="G50" s="15">
        <v>37903</v>
      </c>
      <c r="H50" s="40">
        <f t="shared" si="3"/>
        <v>4.3366318609156986E-3</v>
      </c>
      <c r="M50" s="41">
        <f t="shared" si="4"/>
        <v>8.4814735924389328E-3</v>
      </c>
      <c r="N50" s="41"/>
    </row>
    <row r="51" spans="1:14" ht="15" thickBot="1" x14ac:dyDescent="0.4">
      <c r="A51" s="4">
        <v>45621</v>
      </c>
      <c r="B51" s="5">
        <v>1710</v>
      </c>
      <c r="C51" s="5">
        <v>378</v>
      </c>
      <c r="D51" s="5">
        <v>336661</v>
      </c>
      <c r="E51" s="5">
        <f t="shared" si="2"/>
        <v>1332</v>
      </c>
      <c r="F51" s="3" t="s">
        <v>35</v>
      </c>
      <c r="G51" s="15">
        <v>28498</v>
      </c>
      <c r="H51" s="40">
        <f t="shared" si="3"/>
        <v>3.9565022381564839E-3</v>
      </c>
      <c r="M51" s="41">
        <f t="shared" si="4"/>
        <v>1.0608969360362319E-2</v>
      </c>
      <c r="N51" s="41"/>
    </row>
    <row r="52" spans="1:14" ht="15" thickBot="1" x14ac:dyDescent="0.4">
      <c r="A52" s="4">
        <v>45516</v>
      </c>
      <c r="B52" s="5">
        <v>1528</v>
      </c>
      <c r="C52" s="5">
        <v>203</v>
      </c>
      <c r="D52" s="5">
        <v>489188</v>
      </c>
      <c r="E52" s="5">
        <f t="shared" si="2"/>
        <v>1325</v>
      </c>
      <c r="F52" s="3" t="s">
        <v>28</v>
      </c>
      <c r="G52" s="15">
        <v>47101</v>
      </c>
      <c r="H52" s="40">
        <f t="shared" si="3"/>
        <v>2.7085701202809553E-3</v>
      </c>
      <c r="M52" s="41">
        <f t="shared" si="4"/>
        <v>2.2585461778019192E-2</v>
      </c>
      <c r="N52" s="41"/>
    </row>
    <row r="53" spans="1:14" ht="15" thickBot="1" x14ac:dyDescent="0.4">
      <c r="A53" s="4">
        <v>45495</v>
      </c>
      <c r="B53" s="5">
        <v>1701</v>
      </c>
      <c r="C53" s="5">
        <v>385</v>
      </c>
      <c r="D53" s="5">
        <v>198278</v>
      </c>
      <c r="E53" s="5">
        <f t="shared" si="2"/>
        <v>1316</v>
      </c>
      <c r="F53" s="3" t="s">
        <v>14</v>
      </c>
      <c r="G53" s="15">
        <v>32763</v>
      </c>
      <c r="H53" s="40">
        <f t="shared" si="3"/>
        <v>6.6371458255580548E-3</v>
      </c>
      <c r="M53" s="41">
        <f t="shared" si="4"/>
        <v>2.3151860254289225E-2</v>
      </c>
      <c r="N53" s="41"/>
    </row>
    <row r="54" spans="1:14" ht="15" thickBot="1" x14ac:dyDescent="0.4">
      <c r="A54" s="4">
        <v>45719</v>
      </c>
      <c r="B54" s="5">
        <v>1371</v>
      </c>
      <c r="C54" s="5">
        <v>56</v>
      </c>
      <c r="D54" s="5">
        <v>257579</v>
      </c>
      <c r="E54" s="5">
        <f t="shared" si="2"/>
        <v>1315</v>
      </c>
      <c r="F54" s="3" t="s">
        <v>28</v>
      </c>
      <c r="G54" s="15">
        <v>33799</v>
      </c>
      <c r="H54" s="40">
        <f t="shared" si="3"/>
        <v>5.1052298518124532E-3</v>
      </c>
      <c r="M54" s="41">
        <f t="shared" si="4"/>
        <v>2.2776743812377005E-2</v>
      </c>
      <c r="N54" s="41"/>
    </row>
    <row r="55" spans="1:14" ht="15" thickBot="1" x14ac:dyDescent="0.4">
      <c r="A55" s="4">
        <v>45460</v>
      </c>
      <c r="B55" s="5">
        <v>1335</v>
      </c>
      <c r="C55" s="5">
        <v>40</v>
      </c>
      <c r="D55" s="5">
        <v>122732</v>
      </c>
      <c r="E55" s="5">
        <f t="shared" si="2"/>
        <v>1295</v>
      </c>
      <c r="F55" s="3" t="s">
        <v>14</v>
      </c>
      <c r="G55" s="15">
        <v>22482</v>
      </c>
      <c r="H55" s="40">
        <f t="shared" si="3"/>
        <v>1.0551445425805821E-2</v>
      </c>
      <c r="M55" s="41">
        <f t="shared" si="4"/>
        <v>2.2170420961013397E-2</v>
      </c>
      <c r="N55" s="41"/>
    </row>
    <row r="56" spans="1:14" ht="15" thickBot="1" x14ac:dyDescent="0.4">
      <c r="A56" s="4">
        <v>45453</v>
      </c>
      <c r="B56" s="5">
        <v>1697</v>
      </c>
      <c r="C56" s="5">
        <v>414</v>
      </c>
      <c r="D56" s="5">
        <v>316555</v>
      </c>
      <c r="E56" s="5">
        <f t="shared" si="2"/>
        <v>1283</v>
      </c>
      <c r="F56" s="3" t="s">
        <v>35</v>
      </c>
      <c r="G56" s="15">
        <v>7924</v>
      </c>
      <c r="H56" s="40">
        <f t="shared" si="3"/>
        <v>4.0530081660374974E-3</v>
      </c>
      <c r="M56" s="41">
        <f t="shared" si="4"/>
        <v>1.7134223675073161E-2</v>
      </c>
      <c r="N56" s="41"/>
    </row>
    <row r="57" spans="1:14" ht="15" thickBot="1" x14ac:dyDescent="0.4">
      <c r="A57" s="4">
        <v>45537</v>
      </c>
      <c r="B57" s="5">
        <v>1429</v>
      </c>
      <c r="C57" s="5">
        <v>182</v>
      </c>
      <c r="D57" s="5">
        <v>101332</v>
      </c>
      <c r="E57" s="5">
        <f t="shared" si="2"/>
        <v>1247</v>
      </c>
      <c r="F57" s="3" t="s">
        <v>28</v>
      </c>
      <c r="G57" s="15">
        <v>37829</v>
      </c>
      <c r="H57" s="40">
        <f t="shared" si="3"/>
        <v>1.2306082974775983E-2</v>
      </c>
      <c r="M57" s="41">
        <f t="shared" si="4"/>
        <v>5.6375419268480586E-3</v>
      </c>
      <c r="N57" s="41"/>
    </row>
    <row r="58" spans="1:14" ht="15" thickBot="1" x14ac:dyDescent="0.4">
      <c r="A58" s="4">
        <v>45726</v>
      </c>
      <c r="B58" s="5">
        <v>1658</v>
      </c>
      <c r="C58" s="5">
        <v>416</v>
      </c>
      <c r="D58" s="5">
        <v>98397</v>
      </c>
      <c r="E58" s="5">
        <f t="shared" si="2"/>
        <v>1242</v>
      </c>
      <c r="F58" s="3" t="s">
        <v>23</v>
      </c>
      <c r="G58" s="15">
        <v>11383</v>
      </c>
      <c r="H58" s="40">
        <f t="shared" si="3"/>
        <v>1.2622336046830695E-2</v>
      </c>
      <c r="M58" s="41">
        <f t="shared" si="4"/>
        <v>4.6426357703468158E-3</v>
      </c>
      <c r="N58" s="41"/>
    </row>
    <row r="59" spans="1:14" ht="15" thickBot="1" x14ac:dyDescent="0.4">
      <c r="A59" s="4">
        <v>45530</v>
      </c>
      <c r="B59" s="5">
        <v>1300</v>
      </c>
      <c r="C59" s="5">
        <v>71</v>
      </c>
      <c r="D59" s="5">
        <v>186454</v>
      </c>
      <c r="E59" s="5">
        <f t="shared" si="2"/>
        <v>1229</v>
      </c>
      <c r="F59" s="3" t="s">
        <v>14</v>
      </c>
      <c r="G59" s="15">
        <v>9942</v>
      </c>
      <c r="H59" s="40">
        <f t="shared" si="3"/>
        <v>6.5914381026955706E-3</v>
      </c>
      <c r="M59" s="41">
        <f t="shared" si="4"/>
        <v>4.4755546551871065E-3</v>
      </c>
      <c r="N59" s="41"/>
    </row>
    <row r="60" spans="1:14" ht="15" thickBot="1" x14ac:dyDescent="0.4">
      <c r="A60" s="4">
        <v>45684</v>
      </c>
      <c r="B60" s="5">
        <v>1411</v>
      </c>
      <c r="C60" s="5">
        <v>186</v>
      </c>
      <c r="D60" s="5">
        <v>461669</v>
      </c>
      <c r="E60" s="5">
        <f t="shared" si="2"/>
        <v>1225</v>
      </c>
      <c r="F60" s="3" t="s">
        <v>23</v>
      </c>
      <c r="G60" s="15">
        <v>43999</v>
      </c>
      <c r="H60" s="40">
        <f t="shared" si="3"/>
        <v>2.6534161921203288E-3</v>
      </c>
      <c r="M60" s="41">
        <f t="shared" si="4"/>
        <v>4.1220985531054428E-3</v>
      </c>
      <c r="N60" s="41"/>
    </row>
    <row r="61" spans="1:14" ht="15" thickBot="1" x14ac:dyDescent="0.4">
      <c r="A61" s="4">
        <v>45579</v>
      </c>
      <c r="B61" s="5">
        <v>1527</v>
      </c>
      <c r="C61" s="5">
        <v>303</v>
      </c>
      <c r="D61" s="5">
        <v>388555</v>
      </c>
      <c r="E61" s="5">
        <f t="shared" si="2"/>
        <v>1224</v>
      </c>
      <c r="F61" s="3" t="s">
        <v>28</v>
      </c>
      <c r="G61" s="15">
        <v>36397</v>
      </c>
      <c r="H61" s="40">
        <f t="shared" si="3"/>
        <v>3.1501331857780751E-3</v>
      </c>
      <c r="M61" s="41">
        <f t="shared" si="4"/>
        <v>6.4443846784859038E-3</v>
      </c>
      <c r="N61" s="41"/>
    </row>
    <row r="62" spans="1:14" ht="15" thickBot="1" x14ac:dyDescent="0.4">
      <c r="A62" s="4">
        <v>45698</v>
      </c>
      <c r="B62" s="5">
        <v>1587</v>
      </c>
      <c r="C62" s="5">
        <v>385</v>
      </c>
      <c r="D62" s="5">
        <v>126582</v>
      </c>
      <c r="E62" s="5">
        <f t="shared" si="2"/>
        <v>1202</v>
      </c>
      <c r="F62" s="3" t="s">
        <v>14</v>
      </c>
      <c r="G62" s="15">
        <v>42832</v>
      </c>
      <c r="H62" s="40">
        <f t="shared" si="3"/>
        <v>9.4958208908059605E-3</v>
      </c>
      <c r="M62" s="41">
        <f t="shared" si="4"/>
        <v>1.7861663586460217E-2</v>
      </c>
      <c r="N62" s="41"/>
    </row>
    <row r="63" spans="1:14" ht="15" thickBot="1" x14ac:dyDescent="0.4">
      <c r="A63" s="4">
        <v>45663</v>
      </c>
      <c r="B63" s="5">
        <v>1633</v>
      </c>
      <c r="C63" s="5">
        <v>445</v>
      </c>
      <c r="D63" s="5">
        <v>371156</v>
      </c>
      <c r="E63" s="5">
        <f t="shared" si="2"/>
        <v>1188</v>
      </c>
      <c r="F63" s="3" t="s">
        <v>14</v>
      </c>
      <c r="G63" s="15">
        <v>2798</v>
      </c>
      <c r="H63" s="40">
        <f t="shared" si="3"/>
        <v>3.2008104408927781E-3</v>
      </c>
      <c r="M63" s="41">
        <f t="shared" si="4"/>
        <v>1.7923070152021582E-2</v>
      </c>
      <c r="N63" s="41"/>
    </row>
    <row r="64" spans="1:14" ht="15" thickBot="1" x14ac:dyDescent="0.4">
      <c r="A64" s="4">
        <v>45705</v>
      </c>
      <c r="B64" s="5">
        <v>1662</v>
      </c>
      <c r="C64" s="5">
        <v>487</v>
      </c>
      <c r="D64" s="5">
        <v>105980</v>
      </c>
      <c r="E64" s="5">
        <f t="shared" si="2"/>
        <v>1175</v>
      </c>
      <c r="F64" s="3" t="s">
        <v>23</v>
      </c>
      <c r="G64" s="15">
        <v>22996</v>
      </c>
      <c r="H64" s="40">
        <f t="shared" si="3"/>
        <v>1.1086997546706926E-2</v>
      </c>
      <c r="M64" s="41">
        <f t="shared" si="4"/>
        <v>1.8033376352731108E-2</v>
      </c>
      <c r="N64" s="41"/>
    </row>
    <row r="65" spans="1:17" ht="15" thickBot="1" x14ac:dyDescent="0.4">
      <c r="A65" s="4">
        <v>45628</v>
      </c>
      <c r="B65" s="5">
        <v>1441</v>
      </c>
      <c r="C65" s="5">
        <v>268</v>
      </c>
      <c r="D65" s="5">
        <v>309904</v>
      </c>
      <c r="E65" s="5">
        <f t="shared" si="2"/>
        <v>1173</v>
      </c>
      <c r="F65" s="3" t="s">
        <v>14</v>
      </c>
      <c r="G65" s="15">
        <v>3455</v>
      </c>
      <c r="H65" s="40">
        <f t="shared" si="3"/>
        <v>3.7850431101244257E-3</v>
      </c>
      <c r="M65" s="41">
        <f t="shared" si="4"/>
        <v>1.7993434478190011E-2</v>
      </c>
      <c r="N65" s="41"/>
    </row>
    <row r="66" spans="1:17" ht="15" thickBot="1" x14ac:dyDescent="0.4">
      <c r="A66" s="4">
        <v>45607</v>
      </c>
      <c r="B66" s="5">
        <v>1487</v>
      </c>
      <c r="C66" s="5">
        <v>337</v>
      </c>
      <c r="D66" s="5">
        <v>87305</v>
      </c>
      <c r="E66" s="5">
        <f t="shared" ref="E66:E87" si="5">B66-C66</f>
        <v>1150</v>
      </c>
      <c r="F66" s="3" t="s">
        <v>14</v>
      </c>
      <c r="G66" s="15">
        <v>30428</v>
      </c>
      <c r="H66" s="40">
        <f t="shared" ref="H66:H87" si="6">(B66-C66)/D66</f>
        <v>1.3172212358971423E-2</v>
      </c>
      <c r="M66" s="41">
        <f t="shared" si="4"/>
        <v>1.6076594708409574E-2</v>
      </c>
      <c r="N66" s="41"/>
    </row>
    <row r="67" spans="1:17" ht="15" thickBot="1" x14ac:dyDescent="0.4">
      <c r="A67" s="4">
        <v>45551</v>
      </c>
      <c r="B67" s="5">
        <v>1472</v>
      </c>
      <c r="C67" s="5">
        <v>347</v>
      </c>
      <c r="D67" s="5">
        <v>392355</v>
      </c>
      <c r="E67" s="5">
        <f t="shared" si="5"/>
        <v>1125</v>
      </c>
      <c r="F67" s="3" t="s">
        <v>14</v>
      </c>
      <c r="G67" s="15">
        <v>30270</v>
      </c>
      <c r="H67" s="40">
        <f t="shared" si="6"/>
        <v>2.8673012960201858E-3</v>
      </c>
      <c r="M67" s="41">
        <f t="shared" si="4"/>
        <v>4.0774609717274483E-3</v>
      </c>
      <c r="N67" s="41"/>
    </row>
    <row r="68" spans="1:17" ht="15" thickBot="1" x14ac:dyDescent="0.4">
      <c r="A68" s="4">
        <v>45635</v>
      </c>
      <c r="B68" s="5">
        <v>1494</v>
      </c>
      <c r="C68" s="5">
        <v>375</v>
      </c>
      <c r="D68" s="5">
        <v>220616</v>
      </c>
      <c r="E68" s="5">
        <f t="shared" si="5"/>
        <v>1119</v>
      </c>
      <c r="F68" s="3" t="s">
        <v>28</v>
      </c>
      <c r="G68" s="15">
        <v>22724</v>
      </c>
      <c r="H68" s="40">
        <f t="shared" si="6"/>
        <v>5.0721615839286359E-3</v>
      </c>
      <c r="M68" s="41">
        <f t="shared" si="4"/>
        <v>4.2855661257971533E-3</v>
      </c>
      <c r="N68" s="41"/>
    </row>
    <row r="69" spans="1:17" ht="15" thickBot="1" x14ac:dyDescent="0.4">
      <c r="A69" s="4">
        <v>45733</v>
      </c>
      <c r="B69" s="5">
        <v>1358</v>
      </c>
      <c r="C69" s="5">
        <v>242</v>
      </c>
      <c r="D69" s="5">
        <v>342129</v>
      </c>
      <c r="E69" s="5">
        <f t="shared" si="5"/>
        <v>1116</v>
      </c>
      <c r="F69" s="3" t="s">
        <v>35</v>
      </c>
      <c r="G69" s="15">
        <v>29116</v>
      </c>
      <c r="H69" s="40">
        <f t="shared" si="6"/>
        <v>3.2619275185675578E-3</v>
      </c>
      <c r="M69" s="41">
        <f t="shared" si="4"/>
        <v>4.6214037827174616E-3</v>
      </c>
      <c r="N69" s="41"/>
    </row>
    <row r="70" spans="1:17" ht="15" thickBot="1" x14ac:dyDescent="0.4">
      <c r="A70" s="4">
        <v>45544</v>
      </c>
      <c r="B70" s="5">
        <v>1409</v>
      </c>
      <c r="C70" s="5">
        <v>309</v>
      </c>
      <c r="D70" s="5">
        <v>64583</v>
      </c>
      <c r="E70" s="5">
        <f t="shared" si="5"/>
        <v>1100</v>
      </c>
      <c r="F70" s="3" t="s">
        <v>23</v>
      </c>
      <c r="G70" s="15">
        <v>10217</v>
      </c>
      <c r="H70" s="40">
        <f t="shared" si="6"/>
        <v>1.7032345973398571E-2</v>
      </c>
      <c r="M70" s="41">
        <f t="shared" si="4"/>
        <v>4.6045415347844712E-3</v>
      </c>
      <c r="N70" s="41"/>
    </row>
    <row r="71" spans="1:17" ht="15" thickBot="1" x14ac:dyDescent="0.4">
      <c r="A71" s="4">
        <v>45446</v>
      </c>
      <c r="B71" s="5">
        <v>1535</v>
      </c>
      <c r="C71" s="5">
        <v>445</v>
      </c>
      <c r="D71" s="5">
        <v>395536</v>
      </c>
      <c r="E71" s="5">
        <f t="shared" si="5"/>
        <v>1090</v>
      </c>
      <c r="F71" s="3" t="s">
        <v>23</v>
      </c>
      <c r="G71" s="15">
        <v>30671</v>
      </c>
      <c r="H71" s="40">
        <f t="shared" si="6"/>
        <v>2.7557542170624167E-3</v>
      </c>
      <c r="M71" s="41">
        <f t="shared" si="4"/>
        <v>5.6256587557637931E-3</v>
      </c>
      <c r="N71" s="41"/>
    </row>
    <row r="72" spans="1:17" ht="15" thickBot="1" x14ac:dyDescent="0.4">
      <c r="A72" s="4">
        <v>45691</v>
      </c>
      <c r="B72" s="5">
        <v>1556</v>
      </c>
      <c r="C72" s="5">
        <v>476</v>
      </c>
      <c r="D72" s="5">
        <v>351556</v>
      </c>
      <c r="E72" s="5">
        <f t="shared" si="5"/>
        <v>1080</v>
      </c>
      <c r="F72" s="3" t="s">
        <v>28</v>
      </c>
      <c r="G72" s="15">
        <v>10825</v>
      </c>
      <c r="H72" s="40">
        <f t="shared" si="6"/>
        <v>3.0720567989168156E-3</v>
      </c>
      <c r="M72" s="41">
        <f t="shared" si="4"/>
        <v>5.5972810682517323E-3</v>
      </c>
      <c r="N72" s="41"/>
    </row>
    <row r="73" spans="1:17" ht="15" thickBot="1" x14ac:dyDescent="0.4">
      <c r="A73" s="4">
        <v>45523</v>
      </c>
      <c r="B73" s="5">
        <v>1078</v>
      </c>
      <c r="C73" s="5">
        <v>20</v>
      </c>
      <c r="D73" s="5">
        <v>183924</v>
      </c>
      <c r="E73" s="5">
        <f t="shared" si="5"/>
        <v>1058</v>
      </c>
      <c r="F73" s="3" t="s">
        <v>35</v>
      </c>
      <c r="G73" s="15">
        <v>14203</v>
      </c>
      <c r="H73" s="40">
        <f t="shared" si="6"/>
        <v>5.7523759813836147E-3</v>
      </c>
      <c r="M73" s="41">
        <f t="shared" ref="M73:M87" si="7">AVERAGE(H34:H38)</f>
        <v>5.1727310608351432E-3</v>
      </c>
      <c r="N73" s="41"/>
    </row>
    <row r="74" spans="1:17" ht="15" thickBot="1" x14ac:dyDescent="0.4">
      <c r="A74" s="4">
        <v>45446</v>
      </c>
      <c r="B74" s="5">
        <v>1135</v>
      </c>
      <c r="C74" s="5">
        <v>88</v>
      </c>
      <c r="D74" s="5">
        <v>344084</v>
      </c>
      <c r="E74" s="5">
        <f t="shared" si="5"/>
        <v>1047</v>
      </c>
      <c r="F74" s="3" t="s">
        <v>28</v>
      </c>
      <c r="G74" s="15">
        <v>5904</v>
      </c>
      <c r="H74" s="40">
        <f t="shared" si="6"/>
        <v>3.0428616268120576E-3</v>
      </c>
      <c r="M74" s="41">
        <f t="shared" si="7"/>
        <v>4.9461706821893056E-3</v>
      </c>
      <c r="N74" s="41"/>
      <c r="P74" s="54"/>
    </row>
    <row r="75" spans="1:17" ht="15" thickBot="1" x14ac:dyDescent="0.4">
      <c r="A75" s="4">
        <v>45537</v>
      </c>
      <c r="B75" s="5">
        <v>1520</v>
      </c>
      <c r="C75" s="5">
        <v>475</v>
      </c>
      <c r="D75" s="5">
        <v>496982</v>
      </c>
      <c r="E75" s="5">
        <f t="shared" si="5"/>
        <v>1045</v>
      </c>
      <c r="F75" s="3" t="s">
        <v>35</v>
      </c>
      <c r="G75" s="15">
        <v>24384</v>
      </c>
      <c r="H75" s="40">
        <f t="shared" si="6"/>
        <v>2.1026918479944948E-3</v>
      </c>
      <c r="M75" s="41">
        <f t="shared" si="7"/>
        <v>5.3590024139279196E-3</v>
      </c>
      <c r="N75" s="41"/>
      <c r="P75" s="69"/>
    </row>
    <row r="76" spans="1:17" ht="15" thickBot="1" x14ac:dyDescent="0.4">
      <c r="A76" s="4">
        <v>45768</v>
      </c>
      <c r="B76" s="5">
        <v>1375</v>
      </c>
      <c r="C76" s="5">
        <v>330</v>
      </c>
      <c r="D76" s="5">
        <v>377382</v>
      </c>
      <c r="E76" s="5">
        <f t="shared" si="5"/>
        <v>1045</v>
      </c>
      <c r="F76" s="3" t="s">
        <v>35</v>
      </c>
      <c r="G76" s="15">
        <v>7875</v>
      </c>
      <c r="H76" s="40">
        <f t="shared" si="6"/>
        <v>2.7690774864725927E-3</v>
      </c>
      <c r="M76" s="41">
        <f t="shared" si="7"/>
        <v>8.3112121381455906E-3</v>
      </c>
      <c r="N76" s="41"/>
    </row>
    <row r="77" spans="1:17" ht="15" thickBot="1" x14ac:dyDescent="0.4">
      <c r="A77" s="4">
        <v>45600</v>
      </c>
      <c r="B77" s="5">
        <v>1507</v>
      </c>
      <c r="C77" s="5">
        <v>463</v>
      </c>
      <c r="D77" s="5">
        <v>258944</v>
      </c>
      <c r="E77" s="5">
        <f t="shared" si="5"/>
        <v>1044</v>
      </c>
      <c r="F77" s="3" t="s">
        <v>23</v>
      </c>
      <c r="G77" s="15">
        <v>16443</v>
      </c>
      <c r="H77" s="40">
        <f t="shared" si="6"/>
        <v>4.0317597627286209E-3</v>
      </c>
      <c r="M77" s="41">
        <f t="shared" si="7"/>
        <v>2.3653951403996454E-2</v>
      </c>
      <c r="N77" s="41"/>
    </row>
    <row r="78" spans="1:17" ht="15" thickBot="1" x14ac:dyDescent="0.4">
      <c r="A78" s="4">
        <v>45516</v>
      </c>
      <c r="B78" s="5">
        <v>1210</v>
      </c>
      <c r="C78" s="5">
        <v>178</v>
      </c>
      <c r="D78" s="5">
        <v>102042</v>
      </c>
      <c r="E78" s="5">
        <f t="shared" si="5"/>
        <v>1032</v>
      </c>
      <c r="F78" s="3" t="s">
        <v>23</v>
      </c>
      <c r="G78" s="15">
        <v>6915</v>
      </c>
      <c r="H78" s="40">
        <f t="shared" si="6"/>
        <v>1.011348268360087E-2</v>
      </c>
      <c r="M78" s="41">
        <f t="shared" si="7"/>
        <v>2.4669485978559544E-2</v>
      </c>
      <c r="N78" s="41"/>
      <c r="P78" s="68" t="s">
        <v>397</v>
      </c>
    </row>
    <row r="79" spans="1:17" ht="15" thickBot="1" x14ac:dyDescent="0.4">
      <c r="A79" s="4">
        <v>45754</v>
      </c>
      <c r="B79" s="5">
        <v>1307</v>
      </c>
      <c r="C79" s="5">
        <v>278</v>
      </c>
      <c r="D79" s="5">
        <v>98596</v>
      </c>
      <c r="E79" s="5">
        <f t="shared" si="5"/>
        <v>1029</v>
      </c>
      <c r="F79" s="3" t="s">
        <v>35</v>
      </c>
      <c r="G79" s="15">
        <v>47603</v>
      </c>
      <c r="H79" s="40">
        <f t="shared" si="6"/>
        <v>1.0436528865268368E-2</v>
      </c>
      <c r="M79" s="41">
        <f t="shared" si="7"/>
        <v>2.4403091744626289E-2</v>
      </c>
      <c r="N79" s="41"/>
      <c r="O79" s="42" t="s">
        <v>396</v>
      </c>
      <c r="P79" s="43" t="s">
        <v>393</v>
      </c>
      <c r="Q79" s="44" t="s">
        <v>394</v>
      </c>
    </row>
    <row r="80" spans="1:17" ht="15" thickBot="1" x14ac:dyDescent="0.4">
      <c r="A80" s="4">
        <v>45565</v>
      </c>
      <c r="B80" s="5">
        <v>1433</v>
      </c>
      <c r="C80" s="5">
        <v>408</v>
      </c>
      <c r="D80" s="5">
        <v>370269</v>
      </c>
      <c r="E80" s="5">
        <f t="shared" si="5"/>
        <v>1025</v>
      </c>
      <c r="F80" s="3" t="s">
        <v>28</v>
      </c>
      <c r="G80" s="15">
        <v>30575</v>
      </c>
      <c r="H80" s="40">
        <f t="shared" si="6"/>
        <v>2.7682576721248606E-3</v>
      </c>
      <c r="M80" s="41">
        <f t="shared" si="7"/>
        <v>2.5490401746841123E-2</v>
      </c>
      <c r="N80" s="41"/>
      <c r="O80" s="45" t="s">
        <v>393</v>
      </c>
      <c r="P80" s="46">
        <v>1</v>
      </c>
      <c r="Q80" s="47">
        <v>1.0999999999999999E-2</v>
      </c>
    </row>
    <row r="81" spans="1:17" ht="15" thickBot="1" x14ac:dyDescent="0.4">
      <c r="A81" s="4">
        <v>45712</v>
      </c>
      <c r="B81" s="5">
        <v>1063</v>
      </c>
      <c r="C81" s="5">
        <v>47</v>
      </c>
      <c r="D81" s="5">
        <v>464239</v>
      </c>
      <c r="E81" s="5">
        <f t="shared" si="5"/>
        <v>1016</v>
      </c>
      <c r="F81" s="3" t="s">
        <v>23</v>
      </c>
      <c r="G81" s="15">
        <v>39031</v>
      </c>
      <c r="H81" s="40">
        <f t="shared" si="6"/>
        <v>2.1885278918832756E-3</v>
      </c>
      <c r="M81" s="41">
        <f t="shared" si="7"/>
        <v>2.8065793830378861E-2</v>
      </c>
      <c r="N81" s="41"/>
      <c r="O81" s="48" t="s">
        <v>395</v>
      </c>
      <c r="P81" s="49">
        <v>1.0517179545291862E-2</v>
      </c>
      <c r="Q81" s="50">
        <v>1</v>
      </c>
    </row>
    <row r="82" spans="1:17" ht="15" thickBot="1" x14ac:dyDescent="0.4">
      <c r="A82" s="4">
        <v>45754</v>
      </c>
      <c r="B82" s="5">
        <v>1432</v>
      </c>
      <c r="C82" s="5">
        <v>425</v>
      </c>
      <c r="D82" s="5">
        <v>29589</v>
      </c>
      <c r="E82" s="5">
        <f t="shared" si="5"/>
        <v>1007</v>
      </c>
      <c r="F82" s="3" t="s">
        <v>14</v>
      </c>
      <c r="G82" s="15">
        <v>42964</v>
      </c>
      <c r="H82" s="40">
        <f t="shared" si="6"/>
        <v>3.4032917638311531E-2</v>
      </c>
      <c r="M82" s="41">
        <f t="shared" si="7"/>
        <v>1.2958661979493458E-2</v>
      </c>
      <c r="N82" s="41"/>
    </row>
    <row r="83" spans="1:17" ht="15" thickBot="1" x14ac:dyDescent="0.4">
      <c r="A83" s="4">
        <v>45558</v>
      </c>
      <c r="B83" s="5">
        <v>1218</v>
      </c>
      <c r="C83" s="5">
        <v>212</v>
      </c>
      <c r="D83" s="5">
        <v>63177</v>
      </c>
      <c r="E83" s="5">
        <f t="shared" si="5"/>
        <v>1006</v>
      </c>
      <c r="F83" s="3" t="s">
        <v>23</v>
      </c>
      <c r="G83" s="15">
        <v>38883</v>
      </c>
      <c r="H83" s="40">
        <f t="shared" si="6"/>
        <v>1.592351646960128E-2</v>
      </c>
      <c r="M83" s="41">
        <f t="shared" si="7"/>
        <v>1.2188698903654767E-2</v>
      </c>
      <c r="N83" s="41"/>
    </row>
    <row r="84" spans="1:17" ht="15" thickBot="1" x14ac:dyDescent="0.4">
      <c r="A84" s="4">
        <v>45446</v>
      </c>
      <c r="B84" s="5">
        <v>1312</v>
      </c>
      <c r="C84" s="5">
        <v>310</v>
      </c>
      <c r="D84" s="5">
        <v>42654</v>
      </c>
      <c r="E84" s="5">
        <f t="shared" si="5"/>
        <v>1002</v>
      </c>
      <c r="F84" s="3" t="s">
        <v>35</v>
      </c>
      <c r="G84" s="15">
        <v>9566</v>
      </c>
      <c r="H84" s="40">
        <f t="shared" si="6"/>
        <v>2.3491348994232664E-2</v>
      </c>
      <c r="M84" s="41">
        <f t="shared" si="7"/>
        <v>3.3176613664500268E-2</v>
      </c>
      <c r="N84" s="41"/>
    </row>
    <row r="85" spans="1:17" ht="15" thickBot="1" x14ac:dyDescent="0.4">
      <c r="A85" s="4">
        <v>45453</v>
      </c>
      <c r="B85" s="5">
        <v>1197</v>
      </c>
      <c r="C85" s="5">
        <v>203</v>
      </c>
      <c r="D85" s="5">
        <v>413878</v>
      </c>
      <c r="E85" s="5">
        <f t="shared" si="5"/>
        <v>994</v>
      </c>
      <c r="F85" s="3" t="s">
        <v>23</v>
      </c>
      <c r="G85" s="15">
        <v>21205</v>
      </c>
      <c r="H85" s="40">
        <f t="shared" si="6"/>
        <v>2.4016739232334168E-3</v>
      </c>
      <c r="M85" s="41">
        <f t="shared" si="7"/>
        <v>3.1870439356970467E-2</v>
      </c>
      <c r="N85" s="41"/>
    </row>
    <row r="86" spans="1:17" ht="15" thickBot="1" x14ac:dyDescent="0.4">
      <c r="A86" s="4">
        <v>45705</v>
      </c>
      <c r="B86" s="5">
        <v>1138</v>
      </c>
      <c r="C86" s="5">
        <v>173</v>
      </c>
      <c r="D86" s="5">
        <v>453243</v>
      </c>
      <c r="E86" s="5">
        <f t="shared" si="5"/>
        <v>965</v>
      </c>
      <c r="F86" s="3" t="s">
        <v>28</v>
      </c>
      <c r="G86" s="15">
        <v>44097</v>
      </c>
      <c r="H86" s="40">
        <f t="shared" si="6"/>
        <v>2.1291007252180398E-3</v>
      </c>
      <c r="M86" s="41">
        <f t="shared" si="7"/>
        <v>2.500033698109861E-2</v>
      </c>
      <c r="N86" s="41"/>
    </row>
    <row r="87" spans="1:17" ht="15" thickBot="1" x14ac:dyDescent="0.4">
      <c r="A87" s="4">
        <v>45495</v>
      </c>
      <c r="B87" s="5">
        <v>1391</v>
      </c>
      <c r="C87" s="5">
        <v>430</v>
      </c>
      <c r="D87" s="5">
        <v>295032</v>
      </c>
      <c r="E87" s="5">
        <f t="shared" si="5"/>
        <v>961</v>
      </c>
      <c r="F87" s="3" t="s">
        <v>35</v>
      </c>
      <c r="G87" s="15">
        <v>26067</v>
      </c>
      <c r="H87" s="40">
        <f t="shared" si="6"/>
        <v>3.2572737872501967E-3</v>
      </c>
      <c r="M87" s="41">
        <f t="shared" si="7"/>
        <v>2.4711323247294519E-2</v>
      </c>
      <c r="N87" s="41"/>
    </row>
    <row r="88" spans="1:17" ht="15" thickBot="1" x14ac:dyDescent="0.4">
      <c r="A88" s="4">
        <v>45691</v>
      </c>
      <c r="B88" s="5">
        <v>1159</v>
      </c>
      <c r="C88" s="5">
        <v>411</v>
      </c>
      <c r="D88" s="5">
        <v>135987</v>
      </c>
      <c r="E88" s="5">
        <f t="shared" ref="E88:E111" si="8">B88-C88</f>
        <v>748</v>
      </c>
      <c r="F88" s="3" t="s">
        <v>35</v>
      </c>
      <c r="G88" s="15">
        <v>40323</v>
      </c>
      <c r="H88" s="40">
        <f t="shared" ref="H88:H111" si="9">(B88-C88)/D88</f>
        <v>5.5005257855530306E-3</v>
      </c>
      <c r="M88" s="41">
        <f t="shared" ref="M88:M104" si="10">AVERAGE(H67:H71)</f>
        <v>6.1978981177954733E-3</v>
      </c>
      <c r="N88" s="41"/>
    </row>
    <row r="89" spans="1:17" ht="15" thickBot="1" x14ac:dyDescent="0.4">
      <c r="A89" s="4">
        <v>45649</v>
      </c>
      <c r="B89" s="5">
        <v>1155</v>
      </c>
      <c r="C89" s="5">
        <v>425</v>
      </c>
      <c r="D89" s="5">
        <v>93347</v>
      </c>
      <c r="E89" s="5">
        <f t="shared" si="8"/>
        <v>730</v>
      </c>
      <c r="F89" s="3" t="s">
        <v>35</v>
      </c>
      <c r="G89" s="15">
        <v>47502</v>
      </c>
      <c r="H89" s="40">
        <f t="shared" si="9"/>
        <v>7.8202834584935772E-3</v>
      </c>
      <c r="M89" s="41">
        <f t="shared" si="10"/>
        <v>6.2388492183747986E-3</v>
      </c>
      <c r="N89" s="41"/>
    </row>
    <row r="90" spans="1:17" ht="15" thickBot="1" x14ac:dyDescent="0.4">
      <c r="A90" s="4">
        <v>45677</v>
      </c>
      <c r="B90" s="5">
        <v>1166</v>
      </c>
      <c r="C90" s="5">
        <v>442</v>
      </c>
      <c r="D90" s="5">
        <v>336949</v>
      </c>
      <c r="E90" s="5">
        <f t="shared" si="8"/>
        <v>724</v>
      </c>
      <c r="F90" s="3" t="s">
        <v>23</v>
      </c>
      <c r="G90" s="15">
        <v>7705</v>
      </c>
      <c r="H90" s="40">
        <f t="shared" si="9"/>
        <v>2.1486931256659019E-3</v>
      </c>
      <c r="M90" s="41">
        <f t="shared" si="10"/>
        <v>6.3748920978657945E-3</v>
      </c>
      <c r="N90" s="41"/>
    </row>
    <row r="91" spans="1:17" ht="15" thickBot="1" x14ac:dyDescent="0.4">
      <c r="A91" s="4">
        <v>45712</v>
      </c>
      <c r="B91" s="5">
        <v>861</v>
      </c>
      <c r="C91" s="5">
        <v>153</v>
      </c>
      <c r="D91" s="5">
        <v>317007</v>
      </c>
      <c r="E91" s="5">
        <f t="shared" si="8"/>
        <v>708</v>
      </c>
      <c r="F91" s="3" t="s">
        <v>14</v>
      </c>
      <c r="G91" s="15">
        <v>8718</v>
      </c>
      <c r="H91" s="40">
        <f t="shared" si="9"/>
        <v>2.2333891680625349E-3</v>
      </c>
      <c r="M91" s="41">
        <f t="shared" si="10"/>
        <v>6.3310789195146948E-3</v>
      </c>
      <c r="N91" s="41"/>
    </row>
    <row r="92" spans="1:17" ht="15" thickBot="1" x14ac:dyDescent="0.4">
      <c r="A92" s="4">
        <v>45649</v>
      </c>
      <c r="B92" s="5">
        <v>1092</v>
      </c>
      <c r="C92" s="5">
        <v>408</v>
      </c>
      <c r="D92" s="5">
        <v>280795</v>
      </c>
      <c r="E92" s="5">
        <f t="shared" si="8"/>
        <v>684</v>
      </c>
      <c r="F92" s="3" t="s">
        <v>28</v>
      </c>
      <c r="G92" s="15">
        <v>4683</v>
      </c>
      <c r="H92" s="40">
        <f t="shared" si="9"/>
        <v>2.4359408109118751E-3</v>
      </c>
      <c r="M92" s="41">
        <f t="shared" si="10"/>
        <v>3.34514809443388E-3</v>
      </c>
      <c r="N92" s="41"/>
    </row>
    <row r="93" spans="1:17" ht="15" thickBot="1" x14ac:dyDescent="0.4">
      <c r="A93" s="4">
        <v>45733</v>
      </c>
      <c r="B93" s="5">
        <v>1102</v>
      </c>
      <c r="C93" s="5">
        <v>422</v>
      </c>
      <c r="D93" s="5">
        <v>410330</v>
      </c>
      <c r="E93" s="5">
        <f t="shared" si="8"/>
        <v>680</v>
      </c>
      <c r="F93" s="3" t="s">
        <v>28</v>
      </c>
      <c r="G93" s="15">
        <v>9480</v>
      </c>
      <c r="H93" s="40">
        <f t="shared" si="9"/>
        <v>1.6572027392586454E-3</v>
      </c>
      <c r="M93" s="41">
        <f t="shared" si="10"/>
        <v>3.3478127483159148E-3</v>
      </c>
      <c r="N93" s="41"/>
    </row>
    <row r="94" spans="1:17" ht="15" thickBot="1" x14ac:dyDescent="0.4">
      <c r="A94" s="4">
        <v>45558</v>
      </c>
      <c r="B94" s="5">
        <v>817</v>
      </c>
      <c r="C94" s="5">
        <v>151</v>
      </c>
      <c r="D94" s="5">
        <v>422625</v>
      </c>
      <c r="E94" s="5">
        <f t="shared" si="8"/>
        <v>666</v>
      </c>
      <c r="F94" s="3" t="s">
        <v>28</v>
      </c>
      <c r="G94" s="15">
        <v>1083</v>
      </c>
      <c r="H94" s="40">
        <f t="shared" si="9"/>
        <v>1.5758651286601596E-3</v>
      </c>
      <c r="M94" s="41">
        <f t="shared" si="10"/>
        <v>3.5397533410782764E-3</v>
      </c>
      <c r="N94" s="41"/>
    </row>
    <row r="95" spans="1:17" ht="15" thickBot="1" x14ac:dyDescent="0.4">
      <c r="A95" s="4">
        <v>45747</v>
      </c>
      <c r="B95" s="5">
        <v>1033</v>
      </c>
      <c r="C95" s="5">
        <v>392</v>
      </c>
      <c r="D95" s="5">
        <v>282780</v>
      </c>
      <c r="E95" s="5">
        <f t="shared" si="8"/>
        <v>641</v>
      </c>
      <c r="F95" s="3" t="s">
        <v>28</v>
      </c>
      <c r="G95" s="15">
        <v>23140</v>
      </c>
      <c r="H95" s="40">
        <f t="shared" si="9"/>
        <v>2.2667798288422093E-3</v>
      </c>
      <c r="M95" s="41">
        <f t="shared" si="10"/>
        <v>4.411974681521727E-3</v>
      </c>
      <c r="N95" s="41"/>
    </row>
    <row r="96" spans="1:17" ht="15" thickBot="1" x14ac:dyDescent="0.4">
      <c r="A96" s="4">
        <v>45775</v>
      </c>
      <c r="B96" s="5">
        <v>777</v>
      </c>
      <c r="C96" s="5">
        <v>140</v>
      </c>
      <c r="D96" s="5">
        <v>11435</v>
      </c>
      <c r="E96" s="5">
        <f t="shared" si="8"/>
        <v>637</v>
      </c>
      <c r="F96" s="3" t="s">
        <v>23</v>
      </c>
      <c r="G96" s="15">
        <v>6832</v>
      </c>
      <c r="H96" s="40">
        <f t="shared" si="9"/>
        <v>5.5706165282028861E-2</v>
      </c>
      <c r="M96" s="41">
        <f t="shared" si="10"/>
        <v>5.8907081292129898E-3</v>
      </c>
      <c r="N96" s="41"/>
    </row>
    <row r="97" spans="1:14" ht="15" thickBot="1" x14ac:dyDescent="0.4">
      <c r="A97" s="4">
        <v>45586</v>
      </c>
      <c r="B97" s="5">
        <v>697</v>
      </c>
      <c r="C97" s="5">
        <v>61</v>
      </c>
      <c r="D97" s="5">
        <v>258287</v>
      </c>
      <c r="E97" s="5">
        <f t="shared" si="8"/>
        <v>636</v>
      </c>
      <c r="F97" s="3" t="s">
        <v>14</v>
      </c>
      <c r="G97" s="15">
        <v>21208</v>
      </c>
      <c r="H97" s="40">
        <f t="shared" si="9"/>
        <v>2.4623771231227277E-3</v>
      </c>
      <c r="M97" s="41">
        <f t="shared" si="10"/>
        <v>6.0238212940390626E-3</v>
      </c>
      <c r="N97" s="41"/>
    </row>
    <row r="98" spans="1:14" ht="15" thickBot="1" x14ac:dyDescent="0.4">
      <c r="A98" s="4">
        <v>45467</v>
      </c>
      <c r="B98" s="5">
        <v>911</v>
      </c>
      <c r="C98" s="5">
        <v>282</v>
      </c>
      <c r="D98" s="5">
        <v>35664</v>
      </c>
      <c r="E98" s="5">
        <f t="shared" si="8"/>
        <v>629</v>
      </c>
      <c r="F98" s="3" t="s">
        <v>28</v>
      </c>
      <c r="G98" s="15">
        <v>18050</v>
      </c>
      <c r="H98" s="40">
        <f t="shared" si="9"/>
        <v>1.7636832660385824E-2</v>
      </c>
      <c r="M98" s="41">
        <f t="shared" si="10"/>
        <v>5.9077113751211992E-3</v>
      </c>
      <c r="N98" s="41"/>
    </row>
    <row r="99" spans="1:14" ht="15" thickBot="1" x14ac:dyDescent="0.4">
      <c r="A99" s="4">
        <v>45663</v>
      </c>
      <c r="B99" s="5">
        <v>816</v>
      </c>
      <c r="C99" s="5">
        <v>196</v>
      </c>
      <c r="D99" s="5">
        <v>95728</v>
      </c>
      <c r="E99" s="5">
        <f t="shared" si="8"/>
        <v>620</v>
      </c>
      <c r="F99" s="3" t="s">
        <v>35</v>
      </c>
      <c r="G99" s="15">
        <v>17951</v>
      </c>
      <c r="H99" s="40">
        <f t="shared" si="9"/>
        <v>6.4766839378238338E-3</v>
      </c>
      <c r="M99" s="41">
        <f t="shared" si="10"/>
        <v>1.1907942950237782E-2</v>
      </c>
      <c r="N99" s="41"/>
    </row>
    <row r="100" spans="1:14" ht="15" thickBot="1" x14ac:dyDescent="0.4">
      <c r="A100" s="4">
        <v>45768</v>
      </c>
      <c r="B100" s="5">
        <v>961</v>
      </c>
      <c r="C100" s="5">
        <v>358</v>
      </c>
      <c r="D100" s="5">
        <v>62942</v>
      </c>
      <c r="E100" s="5">
        <f t="shared" si="8"/>
        <v>603</v>
      </c>
      <c r="F100" s="3" t="s">
        <v>28</v>
      </c>
      <c r="G100" s="15">
        <v>18693</v>
      </c>
      <c r="H100" s="40">
        <f t="shared" si="9"/>
        <v>9.5802484827301332E-3</v>
      </c>
      <c r="M100" s="41">
        <f t="shared" si="10"/>
        <v>1.3069949707437861E-2</v>
      </c>
      <c r="N100" s="41"/>
    </row>
    <row r="101" spans="1:14" ht="15" thickBot="1" x14ac:dyDescent="0.4">
      <c r="A101" s="4">
        <v>45565</v>
      </c>
      <c r="B101" s="5">
        <v>752</v>
      </c>
      <c r="C101" s="5">
        <v>153</v>
      </c>
      <c r="D101" s="5">
        <v>64906</v>
      </c>
      <c r="E101" s="5">
        <f t="shared" si="8"/>
        <v>599</v>
      </c>
      <c r="F101" s="3" t="s">
        <v>14</v>
      </c>
      <c r="G101" s="15">
        <v>12148</v>
      </c>
      <c r="H101" s="40">
        <f t="shared" si="9"/>
        <v>9.2287307798970819E-3</v>
      </c>
      <c r="M101" s="41">
        <f t="shared" si="10"/>
        <v>1.5680913733230724E-2</v>
      </c>
      <c r="N101" s="41"/>
    </row>
    <row r="102" spans="1:14" ht="15" thickBot="1" x14ac:dyDescent="0.4">
      <c r="A102" s="4">
        <v>45593</v>
      </c>
      <c r="B102" s="5">
        <v>642</v>
      </c>
      <c r="C102" s="5">
        <v>66</v>
      </c>
      <c r="D102" s="5">
        <v>346522</v>
      </c>
      <c r="E102" s="5">
        <f t="shared" si="8"/>
        <v>576</v>
      </c>
      <c r="F102" s="3" t="s">
        <v>28</v>
      </c>
      <c r="G102" s="15">
        <v>13116</v>
      </c>
      <c r="H102" s="40">
        <f t="shared" si="9"/>
        <v>1.6622321237901201E-3</v>
      </c>
      <c r="M102" s="41">
        <f t="shared" si="10"/>
        <v>1.5607596983452435E-2</v>
      </c>
      <c r="N102" s="41"/>
    </row>
    <row r="103" spans="1:14" ht="15" thickBot="1" x14ac:dyDescent="0.4">
      <c r="A103" s="4">
        <v>45635</v>
      </c>
      <c r="B103" s="5">
        <v>736</v>
      </c>
      <c r="C103" s="5">
        <v>163</v>
      </c>
      <c r="D103" s="5">
        <v>451894</v>
      </c>
      <c r="E103" s="5">
        <f t="shared" si="8"/>
        <v>573</v>
      </c>
      <c r="F103" s="3" t="s">
        <v>23</v>
      </c>
      <c r="G103" s="15">
        <v>46625</v>
      </c>
      <c r="H103" s="40">
        <f t="shared" si="9"/>
        <v>1.2679964770499277E-3</v>
      </c>
      <c r="M103" s="41">
        <f t="shared" si="10"/>
        <v>1.5595711550119384E-2</v>
      </c>
      <c r="N103" s="41"/>
    </row>
    <row r="104" spans="1:14" ht="15" thickBot="1" x14ac:dyDescent="0.4">
      <c r="A104" s="4">
        <v>45691</v>
      </c>
      <c r="B104" s="5">
        <v>927</v>
      </c>
      <c r="C104" s="5">
        <v>358</v>
      </c>
      <c r="D104" s="5">
        <v>177554</v>
      </c>
      <c r="E104" s="5">
        <f t="shared" si="8"/>
        <v>569</v>
      </c>
      <c r="F104" s="3" t="s">
        <v>14</v>
      </c>
      <c r="G104" s="15">
        <v>48270</v>
      </c>
      <c r="H104" s="40">
        <f t="shared" si="9"/>
        <v>3.2046588643454949E-3</v>
      </c>
      <c r="M104" s="41">
        <f t="shared" si="10"/>
        <v>9.4405827799071192E-3</v>
      </c>
      <c r="N104" s="41"/>
    </row>
    <row r="105" spans="1:14" ht="15" thickBot="1" x14ac:dyDescent="0.4">
      <c r="A105" s="4">
        <v>45481</v>
      </c>
      <c r="B105" s="5">
        <v>987</v>
      </c>
      <c r="C105" s="5">
        <v>440</v>
      </c>
      <c r="D105" s="5">
        <v>389810</v>
      </c>
      <c r="E105" s="5">
        <f t="shared" si="8"/>
        <v>547</v>
      </c>
      <c r="F105" s="3" t="s">
        <v>14</v>
      </c>
      <c r="G105" s="15">
        <v>2932</v>
      </c>
      <c r="H105" s="40">
        <f t="shared" si="9"/>
        <v>1.40324773607655E-3</v>
      </c>
      <c r="M105" s="41">
        <f>AVERAGE(H84:H87)</f>
        <v>7.8198493574835794E-3</v>
      </c>
      <c r="N105" s="41"/>
    </row>
    <row r="106" spans="1:14" ht="15" thickBot="1" x14ac:dyDescent="0.4">
      <c r="A106" s="4">
        <v>45502</v>
      </c>
      <c r="B106" s="5">
        <v>653</v>
      </c>
      <c r="C106" s="5">
        <v>112</v>
      </c>
      <c r="D106" s="5">
        <v>23664</v>
      </c>
      <c r="E106" s="5">
        <f t="shared" si="8"/>
        <v>541</v>
      </c>
      <c r="F106" s="3" t="s">
        <v>28</v>
      </c>
      <c r="G106" s="15">
        <v>15353</v>
      </c>
      <c r="H106" s="40">
        <f t="shared" si="9"/>
        <v>2.2861730899256253E-2</v>
      </c>
      <c r="M106" s="41">
        <f>AVERAGE(H85:H87)</f>
        <v>2.5960161452338848E-3</v>
      </c>
      <c r="N106" s="41"/>
    </row>
    <row r="107" spans="1:14" ht="15" thickBot="1" x14ac:dyDescent="0.4">
      <c r="A107" s="4">
        <v>45600</v>
      </c>
      <c r="B107" s="5">
        <v>947</v>
      </c>
      <c r="C107" s="5">
        <v>407</v>
      </c>
      <c r="D107" s="5">
        <v>319186</v>
      </c>
      <c r="E107" s="5">
        <f t="shared" si="8"/>
        <v>540</v>
      </c>
      <c r="F107" s="3" t="s">
        <v>35</v>
      </c>
      <c r="G107" s="15">
        <v>4996</v>
      </c>
      <c r="H107" s="40">
        <f t="shared" si="9"/>
        <v>1.6918035252172713E-3</v>
      </c>
      <c r="M107" s="41">
        <f>AVERAGE(H86:H87)</f>
        <v>2.6931872562341182E-3</v>
      </c>
      <c r="N107" s="41"/>
    </row>
    <row r="108" spans="1:14" ht="15" thickBot="1" x14ac:dyDescent="0.4">
      <c r="A108" s="4">
        <v>45453</v>
      </c>
      <c r="B108" s="5">
        <v>656</v>
      </c>
      <c r="C108" s="5">
        <v>139</v>
      </c>
      <c r="D108" s="5">
        <v>49157</v>
      </c>
      <c r="E108" s="5">
        <f t="shared" si="8"/>
        <v>517</v>
      </c>
      <c r="F108" s="3" t="s">
        <v>28</v>
      </c>
      <c r="G108" s="15">
        <v>9920</v>
      </c>
      <c r="H108" s="40">
        <f t="shared" si="9"/>
        <v>1.0517322049758936E-2</v>
      </c>
      <c r="M108" s="41">
        <f>AVERAGE(H87:H87)</f>
        <v>3.2572737872501967E-3</v>
      </c>
      <c r="N108" s="41"/>
    </row>
    <row r="109" spans="1:14" ht="15" thickBot="1" x14ac:dyDescent="0.4">
      <c r="A109" s="4">
        <v>45481</v>
      </c>
      <c r="B109" s="5">
        <v>883</v>
      </c>
      <c r="C109" s="5">
        <v>369</v>
      </c>
      <c r="D109" s="5">
        <v>233694</v>
      </c>
      <c r="E109" s="5">
        <f t="shared" si="8"/>
        <v>514</v>
      </c>
      <c r="F109" s="3" t="s">
        <v>23</v>
      </c>
      <c r="G109" s="15">
        <v>15071</v>
      </c>
      <c r="H109" s="40">
        <f t="shared" si="9"/>
        <v>2.1994574101175039E-3</v>
      </c>
      <c r="M109" s="41" t="e">
        <f>AVERAGE(#REF!)</f>
        <v>#REF!</v>
      </c>
      <c r="N109" s="41"/>
    </row>
    <row r="110" spans="1:14" ht="15" thickBot="1" x14ac:dyDescent="0.4">
      <c r="A110" s="4">
        <v>45747</v>
      </c>
      <c r="B110" s="5">
        <v>988</v>
      </c>
      <c r="C110" s="5">
        <v>474</v>
      </c>
      <c r="D110" s="5">
        <v>370070</v>
      </c>
      <c r="E110" s="5">
        <f t="shared" si="8"/>
        <v>514</v>
      </c>
      <c r="F110" s="3" t="s">
        <v>35</v>
      </c>
      <c r="G110" s="15">
        <v>23461</v>
      </c>
      <c r="H110" s="40">
        <f t="shared" si="9"/>
        <v>1.3889264193260734E-3</v>
      </c>
      <c r="M110" s="41" t="e">
        <f>AVERAGE(#REF!)</f>
        <v>#REF!</v>
      </c>
      <c r="N110" s="41"/>
    </row>
    <row r="111" spans="1:14" ht="15" thickBot="1" x14ac:dyDescent="0.4">
      <c r="A111" s="4">
        <v>45502</v>
      </c>
      <c r="B111" s="5">
        <v>576</v>
      </c>
      <c r="C111" s="5">
        <v>101</v>
      </c>
      <c r="D111" s="5">
        <v>62499</v>
      </c>
      <c r="E111" s="5">
        <f t="shared" si="8"/>
        <v>475</v>
      </c>
      <c r="F111" s="3" t="s">
        <v>23</v>
      </c>
      <c r="G111" s="15">
        <v>16804</v>
      </c>
      <c r="H111" s="40">
        <f t="shared" si="9"/>
        <v>7.600121601945631E-3</v>
      </c>
      <c r="M111" s="41" t="e">
        <f>AVERAGE(#REF!)</f>
        <v>#REF!</v>
      </c>
      <c r="N111" s="41"/>
    </row>
    <row r="112" spans="1:14" ht="15" thickBot="1" x14ac:dyDescent="0.4">
      <c r="A112" s="4">
        <v>45740</v>
      </c>
      <c r="B112" s="5">
        <v>609</v>
      </c>
      <c r="C112" s="5">
        <v>135</v>
      </c>
      <c r="D112" s="5">
        <v>373606</v>
      </c>
      <c r="E112" s="5">
        <f t="shared" ref="E112:E143" si="11">B112-C112</f>
        <v>474</v>
      </c>
      <c r="F112" s="3" t="s">
        <v>35</v>
      </c>
      <c r="G112" s="15">
        <v>21453</v>
      </c>
      <c r="H112" s="40">
        <f t="shared" ref="H112:H143" si="12">(B112-C112)/D112</f>
        <v>1.268716241173857E-3</v>
      </c>
      <c r="M112" s="41" t="e">
        <f>AVERAGE(#REF!)</f>
        <v>#REF!</v>
      </c>
      <c r="N112" s="41"/>
    </row>
    <row r="113" spans="1:14" ht="15" thickBot="1" x14ac:dyDescent="0.4">
      <c r="A113" s="4">
        <v>45740</v>
      </c>
      <c r="B113" s="5">
        <v>490</v>
      </c>
      <c r="C113" s="5">
        <v>29</v>
      </c>
      <c r="D113" s="5">
        <v>364810</v>
      </c>
      <c r="E113" s="5">
        <f t="shared" si="11"/>
        <v>461</v>
      </c>
      <c r="F113" s="3" t="s">
        <v>28</v>
      </c>
      <c r="G113" s="15">
        <v>49077</v>
      </c>
      <c r="H113" s="40">
        <f t="shared" si="12"/>
        <v>1.2636715002329981E-3</v>
      </c>
      <c r="M113" s="41" t="e">
        <f>AVERAGE(#REF!)</f>
        <v>#REF!</v>
      </c>
      <c r="N113" s="41"/>
    </row>
    <row r="114" spans="1:14" ht="15" thickBot="1" x14ac:dyDescent="0.4">
      <c r="A114" s="4">
        <v>45775</v>
      </c>
      <c r="B114" s="5">
        <v>833</v>
      </c>
      <c r="C114" s="5">
        <v>380</v>
      </c>
      <c r="D114" s="5">
        <v>224830</v>
      </c>
      <c r="E114" s="5">
        <f t="shared" si="11"/>
        <v>453</v>
      </c>
      <c r="F114" s="3" t="s">
        <v>35</v>
      </c>
      <c r="G114" s="15">
        <v>3582</v>
      </c>
      <c r="H114" s="40">
        <f t="shared" si="12"/>
        <v>2.014855668727483E-3</v>
      </c>
      <c r="M114" s="41" t="e">
        <f>AVERAGE(#REF!)</f>
        <v>#REF!</v>
      </c>
      <c r="N114" s="41"/>
    </row>
    <row r="115" spans="1:14" ht="15" thickBot="1" x14ac:dyDescent="0.4">
      <c r="A115" s="4">
        <v>45614</v>
      </c>
      <c r="B115" s="5">
        <v>628</v>
      </c>
      <c r="C115" s="5">
        <v>183</v>
      </c>
      <c r="D115" s="5">
        <v>487523</v>
      </c>
      <c r="E115" s="5">
        <f t="shared" si="11"/>
        <v>445</v>
      </c>
      <c r="F115" s="3" t="s">
        <v>14</v>
      </c>
      <c r="G115" s="15">
        <v>5391</v>
      </c>
      <c r="H115" s="40">
        <f t="shared" si="12"/>
        <v>9.1277744844858602E-4</v>
      </c>
      <c r="M115" s="41" t="e">
        <f>AVERAGE(#REF!)</f>
        <v>#REF!</v>
      </c>
      <c r="N115" s="41"/>
    </row>
    <row r="116" spans="1:14" ht="15" thickBot="1" x14ac:dyDescent="0.4">
      <c r="A116" s="4">
        <v>45586</v>
      </c>
      <c r="B116" s="5">
        <v>508</v>
      </c>
      <c r="C116" s="5">
        <v>69</v>
      </c>
      <c r="D116" s="5">
        <v>23492</v>
      </c>
      <c r="E116" s="5">
        <f t="shared" si="11"/>
        <v>439</v>
      </c>
      <c r="F116" s="3" t="s">
        <v>35</v>
      </c>
      <c r="G116" s="15">
        <v>42824</v>
      </c>
      <c r="H116" s="40">
        <f t="shared" si="12"/>
        <v>1.8687212668142345E-2</v>
      </c>
      <c r="M116" s="41" t="e">
        <f>AVERAGE(#REF!)</f>
        <v>#REF!</v>
      </c>
      <c r="N116" s="41"/>
    </row>
    <row r="117" spans="1:14" ht="15" thickBot="1" x14ac:dyDescent="0.4">
      <c r="A117" s="4">
        <v>45488</v>
      </c>
      <c r="B117" s="5">
        <v>704</v>
      </c>
      <c r="C117" s="5">
        <v>275</v>
      </c>
      <c r="D117" s="5">
        <v>226002</v>
      </c>
      <c r="E117" s="5">
        <f t="shared" si="11"/>
        <v>429</v>
      </c>
      <c r="F117" s="3" t="s">
        <v>14</v>
      </c>
      <c r="G117" s="15">
        <v>32393</v>
      </c>
      <c r="H117" s="40">
        <f t="shared" si="12"/>
        <v>1.8982132901478749E-3</v>
      </c>
      <c r="M117" s="41" t="e">
        <f>AVERAGE(#REF!)</f>
        <v>#REF!</v>
      </c>
      <c r="N117" s="41"/>
    </row>
    <row r="118" spans="1:14" ht="15" thickBot="1" x14ac:dyDescent="0.4">
      <c r="A118" s="4">
        <v>45677</v>
      </c>
      <c r="B118" s="5">
        <v>663</v>
      </c>
      <c r="C118" s="5">
        <v>236</v>
      </c>
      <c r="D118" s="5">
        <v>479490</v>
      </c>
      <c r="E118" s="5">
        <f t="shared" si="11"/>
        <v>427</v>
      </c>
      <c r="F118" s="3" t="s">
        <v>35</v>
      </c>
      <c r="G118" s="15">
        <v>23853</v>
      </c>
      <c r="H118" s="40">
        <f t="shared" si="12"/>
        <v>8.9052952094934197E-4</v>
      </c>
      <c r="M118" s="41" t="e">
        <f>AVERAGE(#REF!)</f>
        <v>#REF!</v>
      </c>
      <c r="N118" s="41"/>
    </row>
    <row r="119" spans="1:14" ht="15" thickBot="1" x14ac:dyDescent="0.4">
      <c r="A119" s="4">
        <v>45446</v>
      </c>
      <c r="B119" s="5">
        <v>584</v>
      </c>
      <c r="C119" s="5">
        <v>169</v>
      </c>
      <c r="D119" s="5">
        <v>146834</v>
      </c>
      <c r="E119" s="5">
        <f t="shared" si="11"/>
        <v>415</v>
      </c>
      <c r="F119" s="3" t="s">
        <v>14</v>
      </c>
      <c r="G119" s="15">
        <v>26752</v>
      </c>
      <c r="H119" s="40">
        <f t="shared" si="12"/>
        <v>2.826320879360366E-3</v>
      </c>
      <c r="M119" s="41" t="e">
        <f>AVERAGE(#REF!)</f>
        <v>#REF!</v>
      </c>
      <c r="N119" s="41"/>
    </row>
    <row r="120" spans="1:14" ht="15" thickBot="1" x14ac:dyDescent="0.4">
      <c r="A120" s="4">
        <v>45789</v>
      </c>
      <c r="B120" s="5">
        <v>837</v>
      </c>
      <c r="C120" s="5">
        <v>430</v>
      </c>
      <c r="D120" s="5">
        <v>364820</v>
      </c>
      <c r="E120" s="5">
        <f t="shared" si="11"/>
        <v>407</v>
      </c>
      <c r="F120" s="3" t="s">
        <v>35</v>
      </c>
      <c r="G120" s="15">
        <v>49400</v>
      </c>
      <c r="H120" s="40">
        <f t="shared" si="12"/>
        <v>1.1156186612576065E-3</v>
      </c>
      <c r="M120" s="41" t="e">
        <f>AVERAGE(#REF!)</f>
        <v>#REF!</v>
      </c>
      <c r="N120" s="41"/>
    </row>
    <row r="121" spans="1:14" ht="15" thickBot="1" x14ac:dyDescent="0.4">
      <c r="A121" s="4">
        <v>45740</v>
      </c>
      <c r="B121" s="5">
        <v>442</v>
      </c>
      <c r="C121" s="5">
        <v>53</v>
      </c>
      <c r="D121" s="5">
        <v>441931</v>
      </c>
      <c r="E121" s="5">
        <f t="shared" si="11"/>
        <v>389</v>
      </c>
      <c r="F121" s="3" t="s">
        <v>23</v>
      </c>
      <c r="G121" s="15">
        <v>20059</v>
      </c>
      <c r="H121" s="40">
        <f t="shared" si="12"/>
        <v>8.8022790888170322E-4</v>
      </c>
      <c r="M121" s="41" t="e">
        <f>AVERAGE(#REF!)</f>
        <v>#REF!</v>
      </c>
      <c r="N121" s="41"/>
    </row>
    <row r="122" spans="1:14" ht="15" thickBot="1" x14ac:dyDescent="0.4">
      <c r="A122" s="4">
        <v>45593</v>
      </c>
      <c r="B122" s="5">
        <v>859</v>
      </c>
      <c r="C122" s="5">
        <v>473</v>
      </c>
      <c r="D122" s="5">
        <v>209987</v>
      </c>
      <c r="E122" s="5">
        <f t="shared" si="11"/>
        <v>386</v>
      </c>
      <c r="F122" s="3" t="s">
        <v>35</v>
      </c>
      <c r="G122" s="15">
        <v>30214</v>
      </c>
      <c r="H122" s="40">
        <f t="shared" si="12"/>
        <v>1.8382090319876945E-3</v>
      </c>
      <c r="M122" s="41" t="e">
        <f>AVERAGE(#REF!)</f>
        <v>#REF!</v>
      </c>
      <c r="N122" s="41"/>
    </row>
    <row r="123" spans="1:14" ht="15" thickBot="1" x14ac:dyDescent="0.4">
      <c r="A123" s="4">
        <v>45551</v>
      </c>
      <c r="B123" s="5">
        <v>778</v>
      </c>
      <c r="C123" s="5">
        <v>401</v>
      </c>
      <c r="D123" s="5">
        <v>50793</v>
      </c>
      <c r="E123" s="5">
        <f t="shared" si="11"/>
        <v>377</v>
      </c>
      <c r="F123" s="3" t="s">
        <v>28</v>
      </c>
      <c r="G123" s="15">
        <v>21939</v>
      </c>
      <c r="H123" s="40">
        <f t="shared" si="12"/>
        <v>7.4222825979957871E-3</v>
      </c>
      <c r="M123" s="41">
        <f>AVERAGE(H88:H88)</f>
        <v>5.5005257855530306E-3</v>
      </c>
      <c r="N123" s="41"/>
    </row>
    <row r="124" spans="1:14" ht="15" thickBot="1" x14ac:dyDescent="0.4">
      <c r="A124" s="4">
        <v>45579</v>
      </c>
      <c r="B124" s="5">
        <v>414</v>
      </c>
      <c r="C124" s="5">
        <v>47</v>
      </c>
      <c r="D124" s="5">
        <v>199178</v>
      </c>
      <c r="E124" s="5">
        <f t="shared" si="11"/>
        <v>367</v>
      </c>
      <c r="F124" s="3" t="s">
        <v>23</v>
      </c>
      <c r="G124" s="15">
        <v>6742</v>
      </c>
      <c r="H124" s="40">
        <f t="shared" si="12"/>
        <v>1.8425729749269497E-3</v>
      </c>
      <c r="M124" s="41">
        <f>AVERAGE(H88:H89)</f>
        <v>6.6604046220233044E-3</v>
      </c>
      <c r="N124" s="41"/>
    </row>
    <row r="125" spans="1:14" ht="15" thickBot="1" x14ac:dyDescent="0.4">
      <c r="A125" s="4">
        <v>45509</v>
      </c>
      <c r="B125" s="5">
        <v>645</v>
      </c>
      <c r="C125" s="5">
        <v>293</v>
      </c>
      <c r="D125" s="5">
        <v>437968</v>
      </c>
      <c r="E125" s="5">
        <f t="shared" si="11"/>
        <v>352</v>
      </c>
      <c r="F125" s="3" t="s">
        <v>28</v>
      </c>
      <c r="G125" s="15">
        <v>49303</v>
      </c>
      <c r="H125" s="40">
        <f t="shared" si="12"/>
        <v>8.0371168669857163E-4</v>
      </c>
      <c r="M125" s="41">
        <f>AVERAGE(H88:H90)</f>
        <v>5.1565007899041703E-3</v>
      </c>
      <c r="N125" s="41"/>
    </row>
    <row r="126" spans="1:14" ht="15" thickBot="1" x14ac:dyDescent="0.4">
      <c r="A126" s="4">
        <v>45607</v>
      </c>
      <c r="B126" s="5">
        <v>454</v>
      </c>
      <c r="C126" s="5">
        <v>105</v>
      </c>
      <c r="D126" s="5">
        <v>121091</v>
      </c>
      <c r="E126" s="5">
        <f t="shared" si="11"/>
        <v>349</v>
      </c>
      <c r="F126" s="3" t="s">
        <v>23</v>
      </c>
      <c r="G126" s="15">
        <v>9269</v>
      </c>
      <c r="H126" s="40">
        <f t="shared" si="12"/>
        <v>2.8821299683708945E-3</v>
      </c>
      <c r="M126" s="41">
        <f>AVERAGE(H88:H91)</f>
        <v>4.4257228844437613E-3</v>
      </c>
      <c r="N126" s="41"/>
    </row>
    <row r="127" spans="1:14" ht="15" thickBot="1" x14ac:dyDescent="0.4">
      <c r="A127" s="4">
        <v>45782</v>
      </c>
      <c r="B127" s="5">
        <v>405</v>
      </c>
      <c r="C127" s="5">
        <v>66</v>
      </c>
      <c r="D127" s="5">
        <v>418696</v>
      </c>
      <c r="E127" s="5">
        <f t="shared" si="11"/>
        <v>339</v>
      </c>
      <c r="F127" s="3" t="s">
        <v>35</v>
      </c>
      <c r="G127" s="15">
        <v>48419</v>
      </c>
      <c r="H127" s="40">
        <f t="shared" si="12"/>
        <v>8.0965664826031301E-4</v>
      </c>
      <c r="M127" s="41">
        <f t="shared" ref="M127:M150" si="13">AVERAGE(H88:H92)</f>
        <v>4.0277664697373847E-3</v>
      </c>
      <c r="N127" s="41"/>
    </row>
    <row r="128" spans="1:14" ht="15" thickBot="1" x14ac:dyDescent="0.4">
      <c r="A128" s="4">
        <v>45460</v>
      </c>
      <c r="B128" s="5">
        <v>403</v>
      </c>
      <c r="C128" s="5">
        <v>66</v>
      </c>
      <c r="D128" s="5">
        <v>382851</v>
      </c>
      <c r="E128" s="5">
        <f t="shared" si="11"/>
        <v>337</v>
      </c>
      <c r="F128" s="3" t="s">
        <v>23</v>
      </c>
      <c r="G128" s="15">
        <v>24313</v>
      </c>
      <c r="H128" s="40">
        <f t="shared" si="12"/>
        <v>8.80238003818718E-4</v>
      </c>
      <c r="M128" s="41">
        <f t="shared" si="13"/>
        <v>3.2591018604785069E-3</v>
      </c>
      <c r="N128" s="41"/>
    </row>
    <row r="129" spans="1:14" ht="15" thickBot="1" x14ac:dyDescent="0.4">
      <c r="A129" s="4">
        <v>45537</v>
      </c>
      <c r="B129" s="5">
        <v>728</v>
      </c>
      <c r="C129" s="5">
        <v>395</v>
      </c>
      <c r="D129" s="5">
        <v>370971</v>
      </c>
      <c r="E129" s="5">
        <f t="shared" si="11"/>
        <v>333</v>
      </c>
      <c r="F129" s="3" t="s">
        <v>23</v>
      </c>
      <c r="G129" s="15">
        <v>12646</v>
      </c>
      <c r="H129" s="40">
        <f t="shared" si="12"/>
        <v>8.9764429025449434E-4</v>
      </c>
      <c r="M129" s="41">
        <f t="shared" si="13"/>
        <v>2.0102181945118236E-3</v>
      </c>
      <c r="N129" s="41"/>
    </row>
    <row r="130" spans="1:14" ht="15" thickBot="1" x14ac:dyDescent="0.4">
      <c r="A130" s="4">
        <v>45509</v>
      </c>
      <c r="B130" s="5">
        <v>826</v>
      </c>
      <c r="C130" s="5">
        <v>498</v>
      </c>
      <c r="D130" s="5">
        <v>449994</v>
      </c>
      <c r="E130" s="5">
        <f t="shared" si="11"/>
        <v>328</v>
      </c>
      <c r="F130" s="3" t="s">
        <v>14</v>
      </c>
      <c r="G130" s="15">
        <v>12384</v>
      </c>
      <c r="H130" s="40">
        <f t="shared" si="12"/>
        <v>7.2889860753698943E-4</v>
      </c>
      <c r="M130" s="41">
        <f t="shared" si="13"/>
        <v>2.033835535147085E-3</v>
      </c>
      <c r="N130" s="41"/>
    </row>
    <row r="131" spans="1:14" ht="15" thickBot="1" x14ac:dyDescent="0.4">
      <c r="A131" s="4">
        <v>45509</v>
      </c>
      <c r="B131" s="5">
        <v>460</v>
      </c>
      <c r="C131" s="5">
        <v>141</v>
      </c>
      <c r="D131" s="5">
        <v>320650</v>
      </c>
      <c r="E131" s="5">
        <f t="shared" si="11"/>
        <v>319</v>
      </c>
      <c r="F131" s="3" t="s">
        <v>23</v>
      </c>
      <c r="G131" s="15">
        <v>49372</v>
      </c>
      <c r="H131" s="40">
        <f t="shared" si="12"/>
        <v>9.9485420240137223E-4</v>
      </c>
      <c r="M131" s="41">
        <f t="shared" si="13"/>
        <v>1.272839075794035E-2</v>
      </c>
      <c r="N131" s="41"/>
    </row>
    <row r="132" spans="1:14" ht="15" thickBot="1" x14ac:dyDescent="0.4">
      <c r="A132" s="4">
        <v>45495</v>
      </c>
      <c r="B132" s="5">
        <v>804</v>
      </c>
      <c r="C132" s="5">
        <v>487</v>
      </c>
      <c r="D132" s="5">
        <v>306564</v>
      </c>
      <c r="E132" s="5">
        <f t="shared" si="11"/>
        <v>317</v>
      </c>
      <c r="F132" s="3" t="s">
        <v>23</v>
      </c>
      <c r="G132" s="15">
        <v>26452</v>
      </c>
      <c r="H132" s="40">
        <f t="shared" si="12"/>
        <v>1.0340418313957282E-3</v>
      </c>
      <c r="M132" s="41">
        <f t="shared" si="13"/>
        <v>1.2733678020382519E-2</v>
      </c>
      <c r="N132" s="41"/>
    </row>
    <row r="133" spans="1:14" ht="15" thickBot="1" x14ac:dyDescent="0.4">
      <c r="A133" s="4">
        <v>45719</v>
      </c>
      <c r="B133" s="5">
        <v>510</v>
      </c>
      <c r="C133" s="5">
        <v>195</v>
      </c>
      <c r="D133" s="5">
        <v>224534</v>
      </c>
      <c r="E133" s="5">
        <f t="shared" si="11"/>
        <v>315</v>
      </c>
      <c r="F133" s="3" t="s">
        <v>23</v>
      </c>
      <c r="G133" s="15">
        <v>30987</v>
      </c>
      <c r="H133" s="40">
        <f t="shared" si="12"/>
        <v>1.4029055733207443E-3</v>
      </c>
      <c r="M133" s="41">
        <f t="shared" si="13"/>
        <v>1.5929604004607956E-2</v>
      </c>
      <c r="N133" s="41"/>
    </row>
    <row r="134" spans="1:14" ht="15" thickBot="1" x14ac:dyDescent="0.4">
      <c r="A134" s="4">
        <v>45481</v>
      </c>
      <c r="B134" s="5">
        <v>350</v>
      </c>
      <c r="C134" s="5">
        <v>41</v>
      </c>
      <c r="D134" s="5">
        <v>251694</v>
      </c>
      <c r="E134" s="5">
        <f t="shared" si="11"/>
        <v>309</v>
      </c>
      <c r="F134" s="3" t="s">
        <v>35</v>
      </c>
      <c r="G134" s="15">
        <v>38610</v>
      </c>
      <c r="H134" s="40">
        <f t="shared" si="12"/>
        <v>1.2276812319721568E-3</v>
      </c>
      <c r="M134" s="41">
        <f t="shared" si="13"/>
        <v>1.6909767766440688E-2</v>
      </c>
      <c r="N134" s="41"/>
    </row>
    <row r="135" spans="1:14" ht="15" thickBot="1" x14ac:dyDescent="0.4">
      <c r="A135" s="4">
        <v>45670</v>
      </c>
      <c r="B135" s="5">
        <v>651</v>
      </c>
      <c r="C135" s="5">
        <v>353</v>
      </c>
      <c r="D135" s="5">
        <v>224699</v>
      </c>
      <c r="E135" s="5">
        <f t="shared" si="11"/>
        <v>298</v>
      </c>
      <c r="F135" s="3" t="s">
        <v>35</v>
      </c>
      <c r="G135" s="15">
        <v>45708</v>
      </c>
      <c r="H135" s="40">
        <f t="shared" si="12"/>
        <v>1.3262186302564765E-3</v>
      </c>
      <c r="M135" s="41">
        <f t="shared" si="13"/>
        <v>1.8372461497218277E-2</v>
      </c>
      <c r="N135" s="41"/>
    </row>
    <row r="136" spans="1:14" ht="15" thickBot="1" x14ac:dyDescent="0.4">
      <c r="A136" s="4">
        <v>45740</v>
      </c>
      <c r="B136" s="5">
        <v>364</v>
      </c>
      <c r="C136" s="5">
        <v>72</v>
      </c>
      <c r="D136" s="5">
        <v>211090</v>
      </c>
      <c r="E136" s="5">
        <f t="shared" si="11"/>
        <v>292</v>
      </c>
      <c r="F136" s="3" t="s">
        <v>14</v>
      </c>
      <c r="G136" s="15">
        <v>21061</v>
      </c>
      <c r="H136" s="40">
        <f t="shared" si="12"/>
        <v>1.3832962243592781E-3</v>
      </c>
      <c r="M136" s="41">
        <f t="shared" si="13"/>
        <v>9.0769745967919195E-3</v>
      </c>
      <c r="N136" s="41"/>
    </row>
    <row r="137" spans="1:14" ht="15" thickBot="1" x14ac:dyDescent="0.4">
      <c r="A137" s="4">
        <v>45628</v>
      </c>
      <c r="B137" s="5">
        <v>452</v>
      </c>
      <c r="C137" s="5">
        <v>161</v>
      </c>
      <c r="D137" s="5">
        <v>221274</v>
      </c>
      <c r="E137" s="5">
        <f t="shared" si="11"/>
        <v>291</v>
      </c>
      <c r="F137" s="3" t="s">
        <v>23</v>
      </c>
      <c r="G137" s="15">
        <v>40888</v>
      </c>
      <c r="H137" s="40">
        <f t="shared" si="12"/>
        <v>1.3151115811166245E-3</v>
      </c>
      <c r="M137" s="41">
        <f t="shared" si="13"/>
        <v>8.9169455969253988E-3</v>
      </c>
      <c r="N137" s="41"/>
    </row>
    <row r="138" spans="1:14" ht="15" thickBot="1" x14ac:dyDescent="0.4">
      <c r="A138" s="4">
        <v>45579</v>
      </c>
      <c r="B138" s="5">
        <v>643</v>
      </c>
      <c r="C138" s="5">
        <v>358</v>
      </c>
      <c r="D138" s="5">
        <v>157599</v>
      </c>
      <c r="E138" s="5">
        <f t="shared" si="11"/>
        <v>285</v>
      </c>
      <c r="F138" s="3" t="s">
        <v>35</v>
      </c>
      <c r="G138" s="15">
        <v>7285</v>
      </c>
      <c r="H138" s="40">
        <f t="shared" si="12"/>
        <v>1.8083871090552605E-3</v>
      </c>
      <c r="M138" s="41">
        <f t="shared" si="13"/>
        <v>5.6431783602582195E-3</v>
      </c>
      <c r="N138" s="41"/>
    </row>
    <row r="139" spans="1:14" ht="15" thickBot="1" x14ac:dyDescent="0.4">
      <c r="A139" s="4">
        <v>45789</v>
      </c>
      <c r="B139" s="5">
        <v>337</v>
      </c>
      <c r="C139" s="5">
        <v>68</v>
      </c>
      <c r="D139" s="5">
        <v>456298</v>
      </c>
      <c r="E139" s="5">
        <f t="shared" si="11"/>
        <v>269</v>
      </c>
      <c r="F139" s="3" t="s">
        <v>14</v>
      </c>
      <c r="G139" s="15">
        <v>4007</v>
      </c>
      <c r="H139" s="40">
        <f t="shared" si="12"/>
        <v>5.8952701962314107E-4</v>
      </c>
      <c r="M139" s="41">
        <f t="shared" si="13"/>
        <v>4.988773345562551E-3</v>
      </c>
      <c r="N139" s="41"/>
    </row>
    <row r="140" spans="1:14" ht="15" thickBot="1" x14ac:dyDescent="0.4">
      <c r="A140" s="4">
        <v>45586</v>
      </c>
      <c r="B140" s="5">
        <v>703</v>
      </c>
      <c r="C140" s="5">
        <v>441</v>
      </c>
      <c r="D140" s="5">
        <v>357089</v>
      </c>
      <c r="E140" s="5">
        <f t="shared" si="11"/>
        <v>262</v>
      </c>
      <c r="F140" s="3" t="s">
        <v>28</v>
      </c>
      <c r="G140" s="15">
        <v>32478</v>
      </c>
      <c r="H140" s="40">
        <f t="shared" si="12"/>
        <v>7.3371064356504961E-4</v>
      </c>
      <c r="M140" s="41">
        <f t="shared" si="13"/>
        <v>3.3533731962318348E-3</v>
      </c>
      <c r="N140" s="41"/>
    </row>
    <row r="141" spans="1:14" ht="15" thickBot="1" x14ac:dyDescent="0.4">
      <c r="A141" s="4">
        <v>45544</v>
      </c>
      <c r="B141" s="5">
        <v>751</v>
      </c>
      <c r="C141" s="5">
        <v>491</v>
      </c>
      <c r="D141" s="5">
        <v>434047</v>
      </c>
      <c r="E141" s="5">
        <f t="shared" si="11"/>
        <v>260</v>
      </c>
      <c r="F141" s="3" t="s">
        <v>14</v>
      </c>
      <c r="G141" s="15">
        <v>15476</v>
      </c>
      <c r="H141" s="40">
        <f t="shared" si="12"/>
        <v>5.990134708914012E-4</v>
      </c>
      <c r="M141" s="41">
        <f t="shared" si="13"/>
        <v>6.0799732201036695E-3</v>
      </c>
      <c r="N141" s="41"/>
    </row>
    <row r="142" spans="1:14" ht="15" thickBot="1" x14ac:dyDescent="0.4">
      <c r="A142" s="4">
        <v>45726</v>
      </c>
      <c r="B142" s="5">
        <v>393</v>
      </c>
      <c r="C142" s="5">
        <v>181</v>
      </c>
      <c r="D142" s="5">
        <v>462142</v>
      </c>
      <c r="E142" s="5">
        <f t="shared" si="11"/>
        <v>212</v>
      </c>
      <c r="F142" s="3" t="s">
        <v>28</v>
      </c>
      <c r="G142" s="15">
        <v>6296</v>
      </c>
      <c r="H142" s="40">
        <f t="shared" si="12"/>
        <v>4.5873346287504706E-4</v>
      </c>
      <c r="M142" s="41">
        <f t="shared" si="13"/>
        <v>6.085887500389099E-3</v>
      </c>
      <c r="N142" s="41"/>
    </row>
    <row r="143" spans="1:14" ht="15" thickBot="1" x14ac:dyDescent="0.4">
      <c r="A143" s="4">
        <v>45754</v>
      </c>
      <c r="B143" s="5">
        <v>623</v>
      </c>
      <c r="C143" s="5">
        <v>414</v>
      </c>
      <c r="D143" s="5">
        <v>290354</v>
      </c>
      <c r="E143" s="5">
        <f t="shared" si="11"/>
        <v>209</v>
      </c>
      <c r="F143" s="3" t="s">
        <v>23</v>
      </c>
      <c r="G143" s="15">
        <v>39923</v>
      </c>
      <c r="H143" s="40">
        <f t="shared" si="12"/>
        <v>7.1981098934404211E-4</v>
      </c>
      <c r="M143" s="41">
        <f t="shared" si="13"/>
        <v>7.9357526149309004E-3</v>
      </c>
      <c r="N143" s="41"/>
    </row>
    <row r="144" spans="1:14" ht="15" thickBot="1" x14ac:dyDescent="0.4">
      <c r="A144" s="4">
        <v>45537</v>
      </c>
      <c r="B144" s="5">
        <v>557</v>
      </c>
      <c r="C144" s="5">
        <v>360</v>
      </c>
      <c r="D144" s="5">
        <v>318779</v>
      </c>
      <c r="E144" s="5">
        <f t="shared" ref="E144:E175" si="14">B144-C144</f>
        <v>197</v>
      </c>
      <c r="F144" s="3" t="s">
        <v>14</v>
      </c>
      <c r="G144" s="15">
        <v>25797</v>
      </c>
      <c r="H144" s="40">
        <f t="shared" ref="H144:H175" si="15">(B144-C144)/D144</f>
        <v>6.1798299135137512E-4</v>
      </c>
      <c r="M144" s="41">
        <f t="shared" si="13"/>
        <v>7.7347123240853032E-3</v>
      </c>
      <c r="N144" s="41"/>
    </row>
    <row r="145" spans="1:14" ht="15" thickBot="1" x14ac:dyDescent="0.4">
      <c r="A145" s="4">
        <v>45523</v>
      </c>
      <c r="B145" s="5">
        <v>221</v>
      </c>
      <c r="C145" s="5">
        <v>31</v>
      </c>
      <c r="D145" s="5">
        <v>87443</v>
      </c>
      <c r="E145" s="5">
        <f t="shared" si="14"/>
        <v>190</v>
      </c>
      <c r="F145" s="3" t="s">
        <v>23</v>
      </c>
      <c r="G145" s="15">
        <v>10283</v>
      </c>
      <c r="H145" s="40">
        <f t="shared" si="15"/>
        <v>2.1728440241071327E-3</v>
      </c>
      <c r="M145" s="41">
        <f t="shared" si="13"/>
        <v>7.7318480607352063E-3</v>
      </c>
      <c r="N145" s="41"/>
    </row>
    <row r="146" spans="1:14" ht="15" thickBot="1" x14ac:dyDescent="0.4">
      <c r="A146" s="4">
        <v>45453</v>
      </c>
      <c r="B146" s="5">
        <v>436</v>
      </c>
      <c r="C146" s="5">
        <v>250</v>
      </c>
      <c r="D146" s="5">
        <v>254347</v>
      </c>
      <c r="E146" s="5">
        <f t="shared" si="14"/>
        <v>186</v>
      </c>
      <c r="F146" s="3" t="s">
        <v>14</v>
      </c>
      <c r="G146" s="15">
        <v>8912</v>
      </c>
      <c r="H146" s="40">
        <f t="shared" si="15"/>
        <v>7.3128442639386348E-4</v>
      </c>
      <c r="M146" s="41">
        <f t="shared" si="13"/>
        <v>4.6795262012730831E-3</v>
      </c>
      <c r="N146" s="41"/>
    </row>
    <row r="147" spans="1:14" ht="15" thickBot="1" x14ac:dyDescent="0.4">
      <c r="A147" s="4">
        <v>45754</v>
      </c>
      <c r="B147" s="5">
        <v>559</v>
      </c>
      <c r="C147" s="5">
        <v>392</v>
      </c>
      <c r="D147" s="5">
        <v>78789</v>
      </c>
      <c r="E147" s="5">
        <f t="shared" si="14"/>
        <v>167</v>
      </c>
      <c r="F147" s="3" t="s">
        <v>28</v>
      </c>
      <c r="G147" s="15">
        <v>2436</v>
      </c>
      <c r="H147" s="40">
        <f t="shared" si="15"/>
        <v>2.1195852212872357E-3</v>
      </c>
      <c r="M147" s="41">
        <f t="shared" si="13"/>
        <v>4.5949087444643998E-3</v>
      </c>
      <c r="N147" s="41"/>
    </row>
    <row r="148" spans="1:14" ht="15" thickBot="1" x14ac:dyDescent="0.4">
      <c r="A148" s="4">
        <v>45488</v>
      </c>
      <c r="B148" s="5">
        <v>224</v>
      </c>
      <c r="C148" s="5">
        <v>64</v>
      </c>
      <c r="D148" s="5">
        <v>156683</v>
      </c>
      <c r="E148" s="5">
        <f t="shared" si="14"/>
        <v>160</v>
      </c>
      <c r="F148" s="3" t="s">
        <v>23</v>
      </c>
      <c r="G148" s="15">
        <v>28474</v>
      </c>
      <c r="H148" s="40">
        <f t="shared" si="15"/>
        <v>1.0211701333265254E-3</v>
      </c>
      <c r="M148" s="41">
        <f t="shared" si="13"/>
        <v>2.7441786345592128E-3</v>
      </c>
      <c r="N148" s="41"/>
    </row>
    <row r="149" spans="1:14" ht="15" thickBot="1" x14ac:dyDescent="0.4">
      <c r="A149" s="4">
        <v>45495</v>
      </c>
      <c r="B149" s="5">
        <v>508</v>
      </c>
      <c r="C149" s="5">
        <v>349</v>
      </c>
      <c r="D149" s="5">
        <v>473812</v>
      </c>
      <c r="E149" s="5">
        <f t="shared" si="14"/>
        <v>159</v>
      </c>
      <c r="F149" s="3" t="s">
        <v>28</v>
      </c>
      <c r="G149" s="15">
        <v>17328</v>
      </c>
      <c r="H149" s="40">
        <f t="shared" si="15"/>
        <v>3.3557613568250698E-4</v>
      </c>
      <c r="M149" s="41">
        <f t="shared" si="13"/>
        <v>2.7072582862812085E-3</v>
      </c>
      <c r="N149" s="41"/>
    </row>
    <row r="150" spans="1:14" ht="15" thickBot="1" x14ac:dyDescent="0.4">
      <c r="A150" s="4">
        <v>45761</v>
      </c>
      <c r="B150" s="5">
        <v>520</v>
      </c>
      <c r="C150" s="5">
        <v>375</v>
      </c>
      <c r="D150" s="5">
        <v>369525</v>
      </c>
      <c r="E150" s="5">
        <f t="shared" si="14"/>
        <v>145</v>
      </c>
      <c r="F150" s="3" t="s">
        <v>23</v>
      </c>
      <c r="G150" s="15">
        <v>20733</v>
      </c>
      <c r="H150" s="40">
        <f t="shared" si="15"/>
        <v>3.9239564305527366E-4</v>
      </c>
      <c r="M150" s="41">
        <f t="shared" si="13"/>
        <v>2.612028492105711E-3</v>
      </c>
      <c r="N150" s="41"/>
    </row>
    <row r="151" spans="1:14" ht="15" thickBot="1" x14ac:dyDescent="0.4">
      <c r="A151" s="4">
        <v>45572</v>
      </c>
      <c r="B151" s="5">
        <v>307</v>
      </c>
      <c r="C151" s="5">
        <v>189</v>
      </c>
      <c r="D151" s="5">
        <v>117767</v>
      </c>
      <c r="E151" s="5">
        <f t="shared" si="14"/>
        <v>118</v>
      </c>
      <c r="F151" s="3" t="s">
        <v>23</v>
      </c>
      <c r="G151" s="15">
        <v>27822</v>
      </c>
      <c r="H151" s="40">
        <f t="shared" si="15"/>
        <v>1.0019784829366461E-3</v>
      </c>
      <c r="M151" s="41">
        <f t="shared" ref="M151:M182" si="16">AVERAGE(H112:H116)</f>
        <v>4.8294467053450535E-3</v>
      </c>
      <c r="N151" s="41"/>
    </row>
    <row r="152" spans="1:14" ht="15" thickBot="1" x14ac:dyDescent="0.4">
      <c r="A152" s="4">
        <v>45572</v>
      </c>
      <c r="B152" s="5">
        <v>437</v>
      </c>
      <c r="C152" s="5">
        <v>330</v>
      </c>
      <c r="D152" s="5">
        <v>476486</v>
      </c>
      <c r="E152" s="5">
        <f t="shared" si="14"/>
        <v>107</v>
      </c>
      <c r="F152" s="3" t="s">
        <v>14</v>
      </c>
      <c r="G152" s="15">
        <v>4509</v>
      </c>
      <c r="H152" s="40">
        <f t="shared" si="15"/>
        <v>2.2456063766826309E-4</v>
      </c>
      <c r="M152" s="41">
        <f t="shared" si="16"/>
        <v>4.9553461151398571E-3</v>
      </c>
      <c r="N152" s="41"/>
    </row>
    <row r="153" spans="1:14" ht="15" thickBot="1" x14ac:dyDescent="0.4">
      <c r="A153" s="4">
        <v>45551</v>
      </c>
      <c r="B153" s="5">
        <v>443</v>
      </c>
      <c r="C153" s="5">
        <v>345</v>
      </c>
      <c r="D153" s="5">
        <v>474162</v>
      </c>
      <c r="E153" s="5">
        <f t="shared" si="14"/>
        <v>98</v>
      </c>
      <c r="F153" s="3" t="s">
        <v>35</v>
      </c>
      <c r="G153" s="15">
        <v>47462</v>
      </c>
      <c r="H153" s="40">
        <f t="shared" si="15"/>
        <v>2.0668041724136477E-4</v>
      </c>
      <c r="M153" s="41">
        <f t="shared" si="16"/>
        <v>4.8807177192831258E-3</v>
      </c>
      <c r="N153" s="41"/>
    </row>
    <row r="154" spans="1:14" ht="15" thickBot="1" x14ac:dyDescent="0.4">
      <c r="A154" s="4">
        <v>45621</v>
      </c>
      <c r="B154" s="5">
        <v>330</v>
      </c>
      <c r="C154" s="5">
        <v>232</v>
      </c>
      <c r="D154" s="5">
        <v>88455</v>
      </c>
      <c r="E154" s="5">
        <f t="shared" si="14"/>
        <v>98</v>
      </c>
      <c r="F154" s="3" t="s">
        <v>14</v>
      </c>
      <c r="G154" s="15">
        <v>39530</v>
      </c>
      <c r="H154" s="40">
        <f t="shared" si="15"/>
        <v>1.1079079758069075E-3</v>
      </c>
      <c r="M154" s="41">
        <f t="shared" si="16"/>
        <v>5.0430107614097032E-3</v>
      </c>
      <c r="N154" s="41"/>
    </row>
    <row r="155" spans="1:14" ht="15" thickBot="1" x14ac:dyDescent="0.4">
      <c r="A155" s="4">
        <v>45474</v>
      </c>
      <c r="B155" s="5">
        <v>144</v>
      </c>
      <c r="C155" s="5">
        <v>53</v>
      </c>
      <c r="D155" s="5">
        <v>113678</v>
      </c>
      <c r="E155" s="5">
        <f t="shared" si="14"/>
        <v>91</v>
      </c>
      <c r="F155" s="3" t="s">
        <v>23</v>
      </c>
      <c r="G155" s="15">
        <v>30060</v>
      </c>
      <c r="H155" s="40">
        <f t="shared" si="15"/>
        <v>8.0050669434719116E-4</v>
      </c>
      <c r="M155" s="41">
        <f t="shared" si="16"/>
        <v>5.0835790039715067E-3</v>
      </c>
      <c r="N155" s="41"/>
    </row>
    <row r="156" spans="1:14" ht="15" thickBot="1" x14ac:dyDescent="0.4">
      <c r="A156" s="4">
        <v>45523</v>
      </c>
      <c r="B156" s="5">
        <v>215</v>
      </c>
      <c r="C156" s="5">
        <v>139</v>
      </c>
      <c r="D156" s="5">
        <v>325444</v>
      </c>
      <c r="E156" s="5">
        <f t="shared" si="14"/>
        <v>76</v>
      </c>
      <c r="F156" s="3" t="s">
        <v>28</v>
      </c>
      <c r="G156" s="15">
        <v>35501</v>
      </c>
      <c r="H156" s="40">
        <f t="shared" si="15"/>
        <v>2.335271198731579E-4</v>
      </c>
      <c r="M156" s="41">
        <f t="shared" si="16"/>
        <v>1.5221820521193784E-3</v>
      </c>
      <c r="N156" s="41"/>
    </row>
    <row r="157" spans="1:14" ht="15" thickBot="1" x14ac:dyDescent="0.4">
      <c r="A157" s="4">
        <v>45614</v>
      </c>
      <c r="B157" s="5">
        <v>513</v>
      </c>
      <c r="C157" s="5">
        <v>441</v>
      </c>
      <c r="D157" s="5">
        <v>338847</v>
      </c>
      <c r="E157" s="5">
        <f t="shared" si="14"/>
        <v>72</v>
      </c>
      <c r="F157" s="3" t="s">
        <v>35</v>
      </c>
      <c r="G157" s="15">
        <v>39997</v>
      </c>
      <c r="H157" s="40">
        <f t="shared" si="15"/>
        <v>2.1248528096751631E-4</v>
      </c>
      <c r="M157" s="41">
        <f t="shared" si="16"/>
        <v>1.5101812004873424E-3</v>
      </c>
      <c r="N157" s="41"/>
    </row>
    <row r="158" spans="1:14" ht="15" thickBot="1" x14ac:dyDescent="0.4">
      <c r="A158" s="4">
        <v>45474</v>
      </c>
      <c r="B158" s="5">
        <v>505</v>
      </c>
      <c r="C158" s="5">
        <v>441</v>
      </c>
      <c r="D158" s="5">
        <v>220020</v>
      </c>
      <c r="E158" s="5">
        <f t="shared" si="14"/>
        <v>64</v>
      </c>
      <c r="F158" s="3" t="s">
        <v>35</v>
      </c>
      <c r="G158" s="15">
        <v>42307</v>
      </c>
      <c r="H158" s="40">
        <f t="shared" si="15"/>
        <v>2.9088264703208797E-4</v>
      </c>
      <c r="M158" s="41">
        <f t="shared" si="16"/>
        <v>2.8165318158966312E-3</v>
      </c>
      <c r="N158" s="41"/>
    </row>
    <row r="159" spans="1:14" ht="15" thickBot="1" x14ac:dyDescent="0.4">
      <c r="A159" s="4">
        <v>45614</v>
      </c>
      <c r="B159" s="5">
        <v>278</v>
      </c>
      <c r="C159" s="5">
        <v>218</v>
      </c>
      <c r="D159" s="5">
        <v>301695</v>
      </c>
      <c r="E159" s="5">
        <f t="shared" si="14"/>
        <v>60</v>
      </c>
      <c r="F159" s="3" t="s">
        <v>23</v>
      </c>
      <c r="G159" s="15">
        <v>22373</v>
      </c>
      <c r="H159" s="40">
        <f t="shared" si="15"/>
        <v>1.9887634863023914E-4</v>
      </c>
      <c r="M159" s="41">
        <f t="shared" si="16"/>
        <v>2.6197822350099479E-3</v>
      </c>
      <c r="N159" s="41"/>
    </row>
    <row r="160" spans="1:14" ht="15" thickBot="1" x14ac:dyDescent="0.4">
      <c r="A160" s="4">
        <v>45761</v>
      </c>
      <c r="B160" s="5">
        <v>353</v>
      </c>
      <c r="C160" s="5">
        <v>300</v>
      </c>
      <c r="D160" s="5">
        <v>142507</v>
      </c>
      <c r="E160" s="5">
        <f t="shared" si="14"/>
        <v>53</v>
      </c>
      <c r="F160" s="3" t="s">
        <v>14</v>
      </c>
      <c r="G160" s="15">
        <v>11035</v>
      </c>
      <c r="H160" s="40">
        <f t="shared" si="15"/>
        <v>3.7191155522184875E-4</v>
      </c>
      <c r="M160" s="41">
        <f t="shared" si="16"/>
        <v>2.5574008400981408E-3</v>
      </c>
      <c r="N160" s="41"/>
    </row>
    <row r="161" spans="1:14" ht="15" thickBot="1" x14ac:dyDescent="0.4">
      <c r="A161" s="4">
        <v>45516</v>
      </c>
      <c r="B161" s="5">
        <v>485</v>
      </c>
      <c r="C161" s="5">
        <v>448</v>
      </c>
      <c r="D161" s="5">
        <v>434883</v>
      </c>
      <c r="E161" s="5">
        <f t="shared" si="14"/>
        <v>37</v>
      </c>
      <c r="F161" s="3" t="s">
        <v>14</v>
      </c>
      <c r="G161" s="15">
        <v>33258</v>
      </c>
      <c r="H161" s="40">
        <f t="shared" si="15"/>
        <v>8.5080354946042954E-5</v>
      </c>
      <c r="M161" s="41">
        <f t="shared" si="16"/>
        <v>2.9577812519959792E-3</v>
      </c>
      <c r="N161" s="41"/>
    </row>
    <row r="162" spans="1:14" ht="15" thickBot="1" x14ac:dyDescent="0.4">
      <c r="A162" s="4">
        <v>45530</v>
      </c>
      <c r="B162" s="5">
        <v>248</v>
      </c>
      <c r="C162" s="5">
        <v>211</v>
      </c>
      <c r="D162" s="5">
        <v>379380</v>
      </c>
      <c r="E162" s="5">
        <f t="shared" si="14"/>
        <v>37</v>
      </c>
      <c r="F162" s="3" t="s">
        <v>35</v>
      </c>
      <c r="G162" s="15">
        <v>26925</v>
      </c>
      <c r="H162" s="40">
        <f t="shared" si="15"/>
        <v>9.7527544941747058E-5</v>
      </c>
      <c r="M162" s="41">
        <f t="shared" si="16"/>
        <v>2.7520707752505028E-3</v>
      </c>
      <c r="N162" s="41"/>
    </row>
    <row r="163" spans="1:14" ht="15" thickBot="1" x14ac:dyDescent="0.4">
      <c r="A163" s="4">
        <v>45593</v>
      </c>
      <c r="B163" s="5">
        <v>191</v>
      </c>
      <c r="C163" s="5">
        <v>154</v>
      </c>
      <c r="D163" s="5">
        <v>240550</v>
      </c>
      <c r="E163" s="5">
        <f t="shared" si="14"/>
        <v>37</v>
      </c>
      <c r="F163" s="3" t="s">
        <v>14</v>
      </c>
      <c r="G163" s="15">
        <v>15827</v>
      </c>
      <c r="H163" s="40">
        <f t="shared" si="15"/>
        <v>1.5381417584701726E-4</v>
      </c>
      <c r="M163" s="41">
        <f t="shared" si="16"/>
        <v>1.4436618564150894E-3</v>
      </c>
      <c r="N163" s="41"/>
    </row>
    <row r="164" spans="1:14" ht="15" thickBot="1" x14ac:dyDescent="0.4">
      <c r="A164" s="4">
        <v>45530</v>
      </c>
      <c r="B164" s="5">
        <v>422</v>
      </c>
      <c r="C164" s="5">
        <v>394</v>
      </c>
      <c r="D164" s="5">
        <v>239044</v>
      </c>
      <c r="E164" s="5">
        <f t="shared" si="14"/>
        <v>28</v>
      </c>
      <c r="F164" s="3" t="s">
        <v>23</v>
      </c>
      <c r="G164" s="15">
        <v>32929</v>
      </c>
      <c r="H164" s="40">
        <f t="shared" si="15"/>
        <v>1.1713324743561855E-4</v>
      </c>
      <c r="M164" s="41">
        <f t="shared" si="16"/>
        <v>1.2546761194805983E-3</v>
      </c>
      <c r="N164" s="41"/>
    </row>
    <row r="165" spans="1:14" ht="15" thickBot="1" x14ac:dyDescent="0.4">
      <c r="A165" s="4">
        <v>45558</v>
      </c>
      <c r="B165" s="5">
        <v>198</v>
      </c>
      <c r="C165" s="5">
        <v>217</v>
      </c>
      <c r="D165" s="5">
        <v>239753</v>
      </c>
      <c r="E165" s="5">
        <f t="shared" si="14"/>
        <v>-19</v>
      </c>
      <c r="F165" s="3" t="s">
        <v>35</v>
      </c>
      <c r="G165" s="15">
        <v>11901</v>
      </c>
      <c r="H165" s="40">
        <f t="shared" si="15"/>
        <v>-7.9248226299566635E-5</v>
      </c>
      <c r="M165" s="41">
        <f t="shared" si="16"/>
        <v>1.2397135036482821E-3</v>
      </c>
      <c r="N165" s="41"/>
    </row>
    <row r="166" spans="1:14" ht="15" thickBot="1" x14ac:dyDescent="0.4">
      <c r="A166" s="4">
        <v>45579</v>
      </c>
      <c r="B166" s="5">
        <v>201</v>
      </c>
      <c r="C166" s="5">
        <v>221</v>
      </c>
      <c r="D166" s="5">
        <v>309772</v>
      </c>
      <c r="E166" s="5">
        <f t="shared" si="14"/>
        <v>-20</v>
      </c>
      <c r="F166" s="3" t="s">
        <v>14</v>
      </c>
      <c r="G166" s="15">
        <v>33174</v>
      </c>
      <c r="H166" s="40">
        <f t="shared" si="15"/>
        <v>-6.456361452939582E-5</v>
      </c>
      <c r="M166" s="41">
        <f t="shared" si="16"/>
        <v>8.622583504543774E-4</v>
      </c>
      <c r="N166" s="41"/>
    </row>
    <row r="167" spans="1:14" ht="15" thickBot="1" x14ac:dyDescent="0.4">
      <c r="A167" s="4">
        <v>45551</v>
      </c>
      <c r="B167" s="5">
        <v>123</v>
      </c>
      <c r="C167" s="5">
        <v>155</v>
      </c>
      <c r="D167" s="5">
        <v>119934</v>
      </c>
      <c r="E167" s="5">
        <f t="shared" si="14"/>
        <v>-32</v>
      </c>
      <c r="F167" s="3" t="s">
        <v>23</v>
      </c>
      <c r="G167" s="15">
        <v>5442</v>
      </c>
      <c r="H167" s="40">
        <f t="shared" si="15"/>
        <v>-2.6681341404439108E-4</v>
      </c>
      <c r="M167" s="41">
        <f t="shared" si="16"/>
        <v>9.0713538708146052E-4</v>
      </c>
      <c r="N167" s="41"/>
    </row>
    <row r="168" spans="1:14" ht="15" thickBot="1" x14ac:dyDescent="0.4">
      <c r="A168" s="4">
        <v>45705</v>
      </c>
      <c r="B168" s="5">
        <v>362</v>
      </c>
      <c r="C168" s="5">
        <v>399</v>
      </c>
      <c r="D168" s="5">
        <v>145608</v>
      </c>
      <c r="E168" s="5">
        <f t="shared" si="14"/>
        <v>-37</v>
      </c>
      <c r="F168" s="3" t="s">
        <v>14</v>
      </c>
      <c r="G168" s="15">
        <v>37636</v>
      </c>
      <c r="H168" s="40">
        <f t="shared" si="15"/>
        <v>-2.5410691720235154E-4</v>
      </c>
      <c r="M168" s="41">
        <f t="shared" si="16"/>
        <v>1.0116689009818656E-3</v>
      </c>
      <c r="N168" s="41"/>
    </row>
    <row r="169" spans="1:14" ht="15" thickBot="1" x14ac:dyDescent="0.4">
      <c r="A169" s="4">
        <v>45614</v>
      </c>
      <c r="B169" s="5">
        <v>187</v>
      </c>
      <c r="C169" s="5">
        <v>236</v>
      </c>
      <c r="D169" s="5">
        <v>51087</v>
      </c>
      <c r="E169" s="5">
        <f t="shared" si="14"/>
        <v>-49</v>
      </c>
      <c r="F169" s="3" t="s">
        <v>28</v>
      </c>
      <c r="G169" s="15">
        <v>29533</v>
      </c>
      <c r="H169" s="40">
        <f t="shared" si="15"/>
        <v>-9.5914811987394058E-4</v>
      </c>
      <c r="M169" s="41">
        <f t="shared" si="16"/>
        <v>1.0776762893253983E-3</v>
      </c>
      <c r="N169" s="41"/>
    </row>
    <row r="170" spans="1:14" ht="15" thickBot="1" x14ac:dyDescent="0.4">
      <c r="A170" s="4">
        <v>45607</v>
      </c>
      <c r="B170" s="5">
        <v>171</v>
      </c>
      <c r="C170" s="5">
        <v>277</v>
      </c>
      <c r="D170" s="5">
        <v>309483</v>
      </c>
      <c r="E170" s="5">
        <f t="shared" si="14"/>
        <v>-106</v>
      </c>
      <c r="F170" s="3" t="s">
        <v>35</v>
      </c>
      <c r="G170" s="15">
        <v>38452</v>
      </c>
      <c r="H170" s="40">
        <f t="shared" si="15"/>
        <v>-3.4250669665215861E-4</v>
      </c>
      <c r="M170" s="41">
        <f t="shared" si="16"/>
        <v>1.1971402938692956E-3</v>
      </c>
      <c r="N170" s="41"/>
    </row>
    <row r="171" spans="1:14" ht="15" thickBot="1" x14ac:dyDescent="0.4">
      <c r="A171" s="4">
        <v>45719</v>
      </c>
      <c r="B171" s="5">
        <v>345</v>
      </c>
      <c r="C171" s="5">
        <v>464</v>
      </c>
      <c r="D171" s="5">
        <v>366881</v>
      </c>
      <c r="E171" s="5">
        <f t="shared" si="14"/>
        <v>-119</v>
      </c>
      <c r="F171" s="3" t="s">
        <v>35</v>
      </c>
      <c r="G171" s="15">
        <v>20553</v>
      </c>
      <c r="H171" s="40">
        <f t="shared" si="15"/>
        <v>-3.2435585380545735E-4</v>
      </c>
      <c r="M171" s="41">
        <f t="shared" si="16"/>
        <v>1.2748286982608766E-3</v>
      </c>
      <c r="N171" s="41"/>
    </row>
    <row r="172" spans="1:14" ht="15" thickBot="1" x14ac:dyDescent="0.4">
      <c r="A172" s="4">
        <v>45467</v>
      </c>
      <c r="B172" s="5">
        <v>308</v>
      </c>
      <c r="C172" s="5">
        <v>431</v>
      </c>
      <c r="D172" s="5">
        <v>426184</v>
      </c>
      <c r="E172" s="5">
        <f t="shared" si="14"/>
        <v>-123</v>
      </c>
      <c r="F172" s="3" t="s">
        <v>23</v>
      </c>
      <c r="G172" s="15">
        <v>1783</v>
      </c>
      <c r="H172" s="40">
        <f t="shared" si="15"/>
        <v>-2.8860773750305035E-4</v>
      </c>
      <c r="M172" s="41">
        <f t="shared" si="16"/>
        <v>1.331042648205056E-3</v>
      </c>
      <c r="N172" s="41"/>
    </row>
    <row r="173" spans="1:14" ht="15" thickBot="1" x14ac:dyDescent="0.4">
      <c r="A173" s="4">
        <v>45670</v>
      </c>
      <c r="B173" s="5">
        <v>118</v>
      </c>
      <c r="C173" s="5">
        <v>262</v>
      </c>
      <c r="D173" s="5">
        <v>487896</v>
      </c>
      <c r="E173" s="5">
        <f t="shared" si="14"/>
        <v>-144</v>
      </c>
      <c r="F173" s="3" t="s">
        <v>14</v>
      </c>
      <c r="G173" s="15">
        <v>12350</v>
      </c>
      <c r="H173" s="40">
        <f t="shared" si="15"/>
        <v>-2.9514486693885583E-4</v>
      </c>
      <c r="M173" s="41">
        <f t="shared" si="16"/>
        <v>1.4121389553519591E-3</v>
      </c>
      <c r="N173" s="41"/>
    </row>
    <row r="174" spans="1:14" ht="15" thickBot="1" x14ac:dyDescent="0.4">
      <c r="A174" s="4">
        <v>45761</v>
      </c>
      <c r="B174" s="5">
        <v>198</v>
      </c>
      <c r="C174" s="5">
        <v>358</v>
      </c>
      <c r="D174" s="5">
        <v>66682</v>
      </c>
      <c r="E174" s="5">
        <f t="shared" si="14"/>
        <v>-160</v>
      </c>
      <c r="F174" s="3" t="s">
        <v>28</v>
      </c>
      <c r="G174" s="15">
        <v>2293</v>
      </c>
      <c r="H174" s="40">
        <f t="shared" si="15"/>
        <v>-2.3994481269308059E-3</v>
      </c>
      <c r="M174" s="41">
        <f t="shared" si="16"/>
        <v>1.2845081128821561E-3</v>
      </c>
      <c r="N174" s="41"/>
    </row>
    <row r="175" spans="1:14" ht="15" thickBot="1" x14ac:dyDescent="0.4">
      <c r="A175" s="4">
        <v>45488</v>
      </c>
      <c r="B175" s="5">
        <v>170</v>
      </c>
      <c r="C175" s="5">
        <v>334</v>
      </c>
      <c r="D175" s="5">
        <v>334626</v>
      </c>
      <c r="E175" s="5">
        <f t="shared" si="14"/>
        <v>-164</v>
      </c>
      <c r="F175" s="3" t="s">
        <v>35</v>
      </c>
      <c r="G175" s="15">
        <v>43420</v>
      </c>
      <c r="H175" s="40">
        <f t="shared" si="15"/>
        <v>-4.9009939454794306E-4</v>
      </c>
      <c r="M175" s="41">
        <f t="shared" si="16"/>
        <v>1.1660065155438709E-3</v>
      </c>
      <c r="N175" s="41"/>
    </row>
    <row r="176" spans="1:14" ht="15" thickBot="1" x14ac:dyDescent="0.4">
      <c r="A176" s="4">
        <v>45684</v>
      </c>
      <c r="B176" s="5">
        <v>115</v>
      </c>
      <c r="C176" s="5">
        <v>281</v>
      </c>
      <c r="D176" s="5">
        <v>357265</v>
      </c>
      <c r="E176" s="5">
        <f t="shared" ref="E176:E183" si="17">B176-C176</f>
        <v>-166</v>
      </c>
      <c r="F176" s="3" t="s">
        <v>28</v>
      </c>
      <c r="G176" s="15">
        <v>25525</v>
      </c>
      <c r="H176" s="40">
        <f t="shared" ref="H176:H183" si="18">(B176-C176)/D176</f>
        <v>-4.6464109274628077E-4</v>
      </c>
      <c r="M176" s="41">
        <f t="shared" si="16"/>
        <v>1.0091499648502953E-3</v>
      </c>
      <c r="N176" s="41"/>
    </row>
    <row r="177" spans="1:14" ht="15" thickBot="1" x14ac:dyDescent="0.4">
      <c r="A177" s="4">
        <v>45761</v>
      </c>
      <c r="B177" s="5">
        <v>198</v>
      </c>
      <c r="C177" s="5">
        <v>373</v>
      </c>
      <c r="D177" s="5">
        <v>70707</v>
      </c>
      <c r="E177" s="5">
        <f t="shared" si="17"/>
        <v>-175</v>
      </c>
      <c r="F177" s="3" t="s">
        <v>35</v>
      </c>
      <c r="G177" s="15">
        <v>25920</v>
      </c>
      <c r="H177" s="40">
        <f t="shared" si="18"/>
        <v>-2.4750024750024749E-3</v>
      </c>
      <c r="M177" s="41">
        <f t="shared" si="16"/>
        <v>8.3787434120197982E-4</v>
      </c>
      <c r="N177" s="41"/>
    </row>
    <row r="178" spans="1:14" ht="15" thickBot="1" x14ac:dyDescent="0.4">
      <c r="A178" s="4">
        <v>45565</v>
      </c>
      <c r="B178" s="5">
        <v>250</v>
      </c>
      <c r="C178" s="5">
        <v>429</v>
      </c>
      <c r="D178" s="5">
        <v>453423</v>
      </c>
      <c r="E178" s="5">
        <f t="shared" si="17"/>
        <v>-179</v>
      </c>
      <c r="F178" s="3" t="s">
        <v>35</v>
      </c>
      <c r="G178" s="15">
        <v>2315</v>
      </c>
      <c r="H178" s="40">
        <f t="shared" si="18"/>
        <v>-3.9477485703195471E-4</v>
      </c>
      <c r="M178" s="41">
        <f t="shared" si="16"/>
        <v>6.2015911725973622E-4</v>
      </c>
      <c r="N178" s="41"/>
    </row>
    <row r="179" spans="1:14" ht="15" thickBot="1" x14ac:dyDescent="0.4">
      <c r="A179" s="4">
        <v>45509</v>
      </c>
      <c r="B179" s="5">
        <v>214</v>
      </c>
      <c r="C179" s="5">
        <v>411</v>
      </c>
      <c r="D179" s="5">
        <v>125034</v>
      </c>
      <c r="E179" s="5">
        <f t="shared" si="17"/>
        <v>-197</v>
      </c>
      <c r="F179" s="3" t="s">
        <v>35</v>
      </c>
      <c r="G179" s="15">
        <v>26455</v>
      </c>
      <c r="H179" s="40">
        <f t="shared" si="18"/>
        <v>-1.5755714445670778E-3</v>
      </c>
      <c r="M179" s="41">
        <f t="shared" si="16"/>
        <v>6.2585031160538305E-4</v>
      </c>
      <c r="N179" s="41"/>
    </row>
    <row r="180" spans="1:14" ht="15" thickBot="1" x14ac:dyDescent="0.4">
      <c r="A180" s="4">
        <v>45691</v>
      </c>
      <c r="B180" s="5">
        <v>152</v>
      </c>
      <c r="C180" s="5">
        <v>355</v>
      </c>
      <c r="D180" s="5">
        <v>270766</v>
      </c>
      <c r="E180" s="5">
        <f t="shared" si="17"/>
        <v>-203</v>
      </c>
      <c r="F180" s="3" t="s">
        <v>23</v>
      </c>
      <c r="G180" s="15">
        <v>18001</v>
      </c>
      <c r="H180" s="40">
        <f t="shared" si="18"/>
        <v>-7.4972485467156139E-4</v>
      </c>
      <c r="M180" s="41">
        <f t="shared" si="16"/>
        <v>9.1367698771379973E-4</v>
      </c>
      <c r="N180" s="41"/>
    </row>
    <row r="181" spans="1:14" ht="15" thickBot="1" x14ac:dyDescent="0.4">
      <c r="A181" s="4">
        <v>45474</v>
      </c>
      <c r="B181" s="5">
        <v>226</v>
      </c>
      <c r="C181" s="5">
        <v>445</v>
      </c>
      <c r="D181" s="5">
        <v>419447</v>
      </c>
      <c r="E181" s="5">
        <f t="shared" si="17"/>
        <v>-219</v>
      </c>
      <c r="F181" s="3" t="s">
        <v>28</v>
      </c>
      <c r="G181" s="15">
        <v>9566</v>
      </c>
      <c r="H181" s="40">
        <f t="shared" si="18"/>
        <v>-5.2211602419375983E-4</v>
      </c>
      <c r="M181" s="41">
        <f t="shared" si="16"/>
        <v>9.4013117881429212E-4</v>
      </c>
      <c r="N181" s="41"/>
    </row>
    <row r="182" spans="1:14" ht="15" thickBot="1" x14ac:dyDescent="0.4">
      <c r="A182" s="4">
        <v>45502</v>
      </c>
      <c r="B182" s="5">
        <v>160</v>
      </c>
      <c r="C182" s="5">
        <v>478</v>
      </c>
      <c r="D182" s="5">
        <v>435034</v>
      </c>
      <c r="E182" s="5">
        <f t="shared" si="17"/>
        <v>-318</v>
      </c>
      <c r="F182" s="3" t="s">
        <v>35</v>
      </c>
      <c r="G182" s="15">
        <v>4839</v>
      </c>
      <c r="H182" s="40">
        <f t="shared" si="18"/>
        <v>-7.3097734889686784E-4</v>
      </c>
      <c r="M182" s="41">
        <f t="shared" si="16"/>
        <v>1.2723015304967299E-3</v>
      </c>
      <c r="N182" s="41"/>
    </row>
    <row r="183" spans="1:14" ht="15" thickBot="1" x14ac:dyDescent="0.4">
      <c r="A183" s="4">
        <v>45789</v>
      </c>
      <c r="B183" s="5">
        <v>119</v>
      </c>
      <c r="C183" s="5">
        <v>456</v>
      </c>
      <c r="D183" s="5">
        <v>82558</v>
      </c>
      <c r="E183" s="5">
        <f t="shared" si="17"/>
        <v>-337</v>
      </c>
      <c r="F183" s="3" t="s">
        <v>23</v>
      </c>
      <c r="G183" s="15">
        <v>12174</v>
      </c>
      <c r="H183" s="40">
        <f t="shared" si="18"/>
        <v>-4.0819787301048958E-3</v>
      </c>
      <c r="M183" s="41">
        <f t="shared" ref="M183:M214" si="19">AVERAGE(H144:H148)</f>
        <v>1.3325733592932266E-3</v>
      </c>
      <c r="N183" s="41"/>
    </row>
    <row r="184" spans="1:14" x14ac:dyDescent="0.35">
      <c r="M184" s="41">
        <f t="shared" si="19"/>
        <v>1.2760919881594527E-3</v>
      </c>
    </row>
    <row r="185" spans="1:14" x14ac:dyDescent="0.35">
      <c r="M185" s="41">
        <f t="shared" si="19"/>
        <v>9.2000231194908099E-4</v>
      </c>
    </row>
    <row r="186" spans="1:14" x14ac:dyDescent="0.35">
      <c r="M186" s="41">
        <f t="shared" si="19"/>
        <v>9.7414112325763769E-4</v>
      </c>
    </row>
    <row r="187" spans="1:14" x14ac:dyDescent="0.35">
      <c r="M187" s="41">
        <f t="shared" si="19"/>
        <v>5.951362065338431E-4</v>
      </c>
    </row>
    <row r="188" spans="1:14" x14ac:dyDescent="0.35">
      <c r="M188" s="41">
        <f t="shared" si="19"/>
        <v>4.3223826331681089E-4</v>
      </c>
    </row>
    <row r="189" spans="1:14" x14ac:dyDescent="0.35">
      <c r="M189" s="41">
        <f t="shared" si="19"/>
        <v>5.8670463134169112E-4</v>
      </c>
    </row>
    <row r="190" spans="1:14" x14ac:dyDescent="0.35">
      <c r="M190" s="41">
        <f t="shared" si="19"/>
        <v>6.6832684160007447E-4</v>
      </c>
    </row>
    <row r="191" spans="1:14" x14ac:dyDescent="0.35">
      <c r="M191" s="41">
        <f t="shared" si="19"/>
        <v>5.1463656898737681E-4</v>
      </c>
    </row>
    <row r="192" spans="1:14" x14ac:dyDescent="0.35">
      <c r="M192" s="41">
        <f t="shared" si="19"/>
        <v>5.1222149764722745E-4</v>
      </c>
    </row>
    <row r="193" spans="13:13" x14ac:dyDescent="0.35">
      <c r="M193" s="41">
        <f t="shared" si="19"/>
        <v>5.2906194360537206E-4</v>
      </c>
    </row>
    <row r="194" spans="13:13" x14ac:dyDescent="0.35">
      <c r="M194" s="41">
        <f t="shared" si="19"/>
        <v>3.4725561817003852E-4</v>
      </c>
    </row>
    <row r="195" spans="13:13" x14ac:dyDescent="0.35">
      <c r="M195" s="41">
        <f t="shared" si="19"/>
        <v>2.6153659034497E-4</v>
      </c>
    </row>
    <row r="196" spans="13:13" x14ac:dyDescent="0.35">
      <c r="M196" s="41">
        <f t="shared" si="19"/>
        <v>2.3184723735954703E-4</v>
      </c>
    </row>
    <row r="197" spans="13:13" x14ac:dyDescent="0.35">
      <c r="M197" s="41">
        <f t="shared" si="19"/>
        <v>2.0885569015439319E-4</v>
      </c>
    </row>
    <row r="198" spans="13:13" x14ac:dyDescent="0.35">
      <c r="M198" s="41">
        <f t="shared" si="19"/>
        <v>1.8144199591737904E-4</v>
      </c>
    </row>
    <row r="199" spans="13:13" x14ac:dyDescent="0.35">
      <c r="M199" s="41">
        <f t="shared" si="19"/>
        <v>1.650933756784549E-4</v>
      </c>
    </row>
    <row r="200" spans="13:13" x14ac:dyDescent="0.35">
      <c r="M200" s="41">
        <f t="shared" si="19"/>
        <v>7.4861419374171837E-5</v>
      </c>
    </row>
    <row r="201" spans="13:13" x14ac:dyDescent="0.35">
      <c r="M201" s="41">
        <f t="shared" si="19"/>
        <v>4.4932625479084091E-5</v>
      </c>
    </row>
    <row r="202" spans="13:13" x14ac:dyDescent="0.35">
      <c r="M202" s="41">
        <f t="shared" si="19"/>
        <v>-2.7935566318143533E-5</v>
      </c>
    </row>
    <row r="203" spans="13:13" x14ac:dyDescent="0.35">
      <c r="M203" s="41">
        <f t="shared" si="19"/>
        <v>-1.0951978492801731E-4</v>
      </c>
    </row>
    <row r="204" spans="13:13" x14ac:dyDescent="0.35">
      <c r="M204" s="41">
        <f t="shared" si="19"/>
        <v>-3.2477605838992916E-4</v>
      </c>
    </row>
    <row r="205" spans="13:13" x14ac:dyDescent="0.35">
      <c r="M205" s="41">
        <f t="shared" si="19"/>
        <v>-3.7742775246044747E-4</v>
      </c>
    </row>
    <row r="206" spans="13:13" x14ac:dyDescent="0.35">
      <c r="M206" s="41">
        <f t="shared" si="19"/>
        <v>-4.2938620031565981E-4</v>
      </c>
    </row>
    <row r="207" spans="13:13" x14ac:dyDescent="0.35">
      <c r="M207" s="41">
        <f t="shared" si="19"/>
        <v>-4.3374506500739164E-4</v>
      </c>
    </row>
    <row r="208" spans="13:13" x14ac:dyDescent="0.35">
      <c r="M208" s="41">
        <f t="shared" si="19"/>
        <v>-4.4195265495469254E-4</v>
      </c>
    </row>
    <row r="209" spans="13:13" x14ac:dyDescent="0.35">
      <c r="M209" s="41">
        <f t="shared" si="19"/>
        <v>-7.300126563660656E-4</v>
      </c>
    </row>
    <row r="210" spans="13:13" x14ac:dyDescent="0.35">
      <c r="M210" s="41">
        <f t="shared" si="19"/>
        <v>-7.5953119594522243E-4</v>
      </c>
    </row>
    <row r="211" spans="13:13" x14ac:dyDescent="0.35">
      <c r="M211" s="41">
        <f t="shared" si="19"/>
        <v>-7.875882437333873E-4</v>
      </c>
    </row>
    <row r="212" spans="13:13" x14ac:dyDescent="0.35">
      <c r="M212" s="41">
        <f t="shared" si="19"/>
        <v>-1.224867191233272E-3</v>
      </c>
    </row>
    <row r="213" spans="13:13" x14ac:dyDescent="0.35">
      <c r="M213" s="41">
        <f t="shared" si="19"/>
        <v>-1.2447931892518918E-3</v>
      </c>
    </row>
    <row r="214" spans="13:13" x14ac:dyDescent="0.35">
      <c r="M214" s="41">
        <f t="shared" si="19"/>
        <v>-1.0800178527791463E-3</v>
      </c>
    </row>
    <row r="215" spans="13:13" x14ac:dyDescent="0.35">
      <c r="M215" s="41">
        <f>AVERAGE(H176:H180)</f>
        <v>-1.1319429448038698E-3</v>
      </c>
    </row>
    <row r="216" spans="13:13" x14ac:dyDescent="0.35">
      <c r="M216" s="41">
        <f>AVERAGE(H177:H181)</f>
        <v>-1.1434379310933656E-3</v>
      </c>
    </row>
    <row r="217" spans="13:13" x14ac:dyDescent="0.35">
      <c r="M217" s="41">
        <f>AVERAGE(H178:H182)</f>
        <v>-7.9463290587224416E-4</v>
      </c>
    </row>
    <row r="218" spans="13:13" x14ac:dyDescent="0.35">
      <c r="M218" s="41">
        <f>AVERAGE(H179:H183)</f>
        <v>-1.5320736804868326E-3</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1"/>
  <sheetViews>
    <sheetView workbookViewId="0">
      <selection activeCell="Q2" sqref="Q2"/>
    </sheetView>
  </sheetViews>
  <sheetFormatPr defaultRowHeight="14.5" x14ac:dyDescent="0.35"/>
  <cols>
    <col min="1" max="1" width="8.81640625" customWidth="1"/>
    <col min="2" max="2" width="14.08984375" customWidth="1"/>
    <col min="3" max="3" width="14" customWidth="1"/>
    <col min="4" max="5" width="14.08984375" customWidth="1"/>
    <col min="8" max="8" width="14.7265625" customWidth="1"/>
    <col min="9" max="9" width="14.54296875" customWidth="1"/>
    <col min="12" max="14" width="32.54296875" customWidth="1"/>
    <col min="15" max="15" width="17" customWidth="1"/>
    <col min="16" max="17" width="17.54296875" customWidth="1"/>
    <col min="18" max="18" width="20.7265625" customWidth="1"/>
  </cols>
  <sheetData>
    <row r="1" spans="1:17" ht="15" thickBot="1" x14ac:dyDescent="0.4">
      <c r="A1" s="1" t="s">
        <v>0</v>
      </c>
      <c r="B1" s="2" t="s">
        <v>1</v>
      </c>
      <c r="C1" s="2" t="s">
        <v>2</v>
      </c>
      <c r="D1" s="2" t="s">
        <v>3</v>
      </c>
      <c r="E1" s="2" t="s">
        <v>4</v>
      </c>
      <c r="F1" s="2" t="s">
        <v>5</v>
      </c>
      <c r="G1" s="2" t="s">
        <v>6</v>
      </c>
      <c r="H1" s="2" t="s">
        <v>7</v>
      </c>
      <c r="I1" s="2" t="s">
        <v>8</v>
      </c>
      <c r="J1" s="2" t="s">
        <v>9</v>
      </c>
      <c r="K1" s="2" t="s">
        <v>10</v>
      </c>
      <c r="L1" s="2" t="s">
        <v>11</v>
      </c>
      <c r="M1" s="2" t="s">
        <v>403</v>
      </c>
      <c r="N1" s="2" t="s">
        <v>404</v>
      </c>
      <c r="O1" s="30" t="s">
        <v>12</v>
      </c>
      <c r="P1" s="31" t="s">
        <v>373</v>
      </c>
      <c r="Q1" s="17" t="s">
        <v>370</v>
      </c>
    </row>
    <row r="2" spans="1:17" ht="44" thickBot="1" x14ac:dyDescent="0.4">
      <c r="A2" s="3" t="s">
        <v>13</v>
      </c>
      <c r="B2" s="3" t="s">
        <v>14</v>
      </c>
      <c r="C2" s="4">
        <v>45649</v>
      </c>
      <c r="D2" s="3" t="s">
        <v>15</v>
      </c>
      <c r="E2" s="3" t="s">
        <v>16</v>
      </c>
      <c r="F2" s="8">
        <v>1461</v>
      </c>
      <c r="G2" s="8">
        <v>184</v>
      </c>
      <c r="H2" s="8">
        <v>344</v>
      </c>
      <c r="I2" s="8">
        <v>21915</v>
      </c>
      <c r="J2" s="8">
        <v>21675</v>
      </c>
      <c r="K2" s="8">
        <v>15</v>
      </c>
      <c r="L2" s="6" t="s">
        <v>48</v>
      </c>
      <c r="M2" s="6" t="s">
        <v>354</v>
      </c>
      <c r="N2" s="6"/>
      <c r="O2" s="3" t="s">
        <v>17</v>
      </c>
      <c r="P2" s="18">
        <f t="shared" ref="P2:P65" si="0">((F2+G2+H2)/I2)</f>
        <v>9.0759753593429152E-2</v>
      </c>
      <c r="Q2">
        <f t="shared" ref="Q2:Q65" si="1">(F2+G2+H2)</f>
        <v>1989</v>
      </c>
    </row>
    <row r="3" spans="1:17" ht="44" thickBot="1" x14ac:dyDescent="0.4">
      <c r="A3" s="3" t="s">
        <v>18</v>
      </c>
      <c r="B3" s="3" t="s">
        <v>14</v>
      </c>
      <c r="C3" s="4">
        <v>45750</v>
      </c>
      <c r="D3" s="3" t="s">
        <v>19</v>
      </c>
      <c r="E3" s="3" t="s">
        <v>20</v>
      </c>
      <c r="F3" s="8">
        <v>4054</v>
      </c>
      <c r="G3" s="8">
        <v>389</v>
      </c>
      <c r="H3" s="8">
        <v>493</v>
      </c>
      <c r="I3" s="8">
        <v>64864</v>
      </c>
      <c r="J3" s="8">
        <v>64383</v>
      </c>
      <c r="K3" s="8">
        <v>117</v>
      </c>
      <c r="L3" s="6" t="s">
        <v>25</v>
      </c>
      <c r="M3" s="6" t="s">
        <v>355</v>
      </c>
      <c r="N3" s="6"/>
      <c r="O3" s="3" t="s">
        <v>21</v>
      </c>
      <c r="P3" s="18">
        <f t="shared" si="0"/>
        <v>7.6097681302417369E-2</v>
      </c>
      <c r="Q3">
        <f t="shared" si="1"/>
        <v>4936</v>
      </c>
    </row>
    <row r="4" spans="1:17" ht="44" thickBot="1" x14ac:dyDescent="0.4">
      <c r="A4" s="3" t="s">
        <v>22</v>
      </c>
      <c r="B4" s="3" t="s">
        <v>23</v>
      </c>
      <c r="C4" s="4">
        <v>45789</v>
      </c>
      <c r="D4" s="3" t="s">
        <v>15</v>
      </c>
      <c r="E4" s="3" t="s">
        <v>24</v>
      </c>
      <c r="F4" s="8">
        <v>2795</v>
      </c>
      <c r="G4" s="8">
        <v>105</v>
      </c>
      <c r="H4" s="8">
        <v>49</v>
      </c>
      <c r="I4" s="8">
        <v>53105</v>
      </c>
      <c r="J4" s="8">
        <v>52307</v>
      </c>
      <c r="K4" s="8">
        <v>204</v>
      </c>
      <c r="L4" s="6" t="s">
        <v>25</v>
      </c>
      <c r="M4" s="6"/>
      <c r="N4" s="6"/>
      <c r="O4" s="3" t="s">
        <v>26</v>
      </c>
      <c r="P4" s="18">
        <f t="shared" si="0"/>
        <v>5.5531494209584788E-2</v>
      </c>
      <c r="Q4">
        <f t="shared" si="1"/>
        <v>2949</v>
      </c>
    </row>
    <row r="5" spans="1:17" ht="44" thickBot="1" x14ac:dyDescent="0.4">
      <c r="A5" s="3" t="s">
        <v>27</v>
      </c>
      <c r="B5" s="3" t="s">
        <v>28</v>
      </c>
      <c r="C5" s="4">
        <v>45516</v>
      </c>
      <c r="D5" s="3" t="s">
        <v>29</v>
      </c>
      <c r="E5" s="3" t="s">
        <v>30</v>
      </c>
      <c r="F5" s="8">
        <v>2404</v>
      </c>
      <c r="G5" s="8">
        <v>363</v>
      </c>
      <c r="H5" s="8">
        <v>138</v>
      </c>
      <c r="I5" s="8">
        <v>19232</v>
      </c>
      <c r="J5" s="8">
        <v>18636</v>
      </c>
      <c r="K5" s="8">
        <v>128</v>
      </c>
      <c r="L5" s="6" t="s">
        <v>31</v>
      </c>
      <c r="M5" s="6"/>
      <c r="N5" s="6"/>
      <c r="O5" s="3" t="s">
        <v>32</v>
      </c>
      <c r="P5" s="18">
        <f t="shared" si="0"/>
        <v>0.15105033277870217</v>
      </c>
      <c r="Q5">
        <f t="shared" si="1"/>
        <v>2905</v>
      </c>
    </row>
    <row r="6" spans="1:17" ht="44" thickBot="1" x14ac:dyDescent="0.4">
      <c r="A6" s="3" t="s">
        <v>33</v>
      </c>
      <c r="B6" s="3" t="s">
        <v>23</v>
      </c>
      <c r="C6" s="4">
        <v>45469</v>
      </c>
      <c r="D6" s="3" t="s">
        <v>15</v>
      </c>
      <c r="E6" s="3" t="s">
        <v>24</v>
      </c>
      <c r="F6" s="8">
        <v>3557</v>
      </c>
      <c r="G6" s="8">
        <v>687</v>
      </c>
      <c r="H6" s="8">
        <v>424</v>
      </c>
      <c r="I6" s="8">
        <v>71140</v>
      </c>
      <c r="J6" s="8">
        <v>70701</v>
      </c>
      <c r="K6" s="8">
        <v>224</v>
      </c>
      <c r="L6" s="6" t="s">
        <v>31</v>
      </c>
      <c r="M6" s="6" t="s">
        <v>25</v>
      </c>
      <c r="N6" s="6"/>
      <c r="O6" s="3" t="s">
        <v>17</v>
      </c>
      <c r="P6" s="18">
        <f t="shared" si="0"/>
        <v>6.5617093055946027E-2</v>
      </c>
      <c r="Q6">
        <f t="shared" si="1"/>
        <v>4668</v>
      </c>
    </row>
    <row r="7" spans="1:17" ht="44" thickBot="1" x14ac:dyDescent="0.4">
      <c r="A7" s="3" t="s">
        <v>34</v>
      </c>
      <c r="B7" s="3" t="s">
        <v>35</v>
      </c>
      <c r="C7" s="4">
        <v>45596</v>
      </c>
      <c r="D7" s="3" t="s">
        <v>36</v>
      </c>
      <c r="E7" s="3" t="s">
        <v>37</v>
      </c>
      <c r="F7" s="8">
        <v>2945</v>
      </c>
      <c r="G7" s="8">
        <v>930</v>
      </c>
      <c r="H7" s="8">
        <v>355</v>
      </c>
      <c r="I7" s="8">
        <v>23560</v>
      </c>
      <c r="J7" s="8">
        <v>23275</v>
      </c>
      <c r="K7" s="8">
        <v>256</v>
      </c>
      <c r="L7" s="6" t="s">
        <v>25</v>
      </c>
      <c r="M7" s="6"/>
      <c r="N7" s="6"/>
      <c r="O7" s="3" t="s">
        <v>21</v>
      </c>
      <c r="P7" s="18">
        <f t="shared" si="0"/>
        <v>0.17954159592529711</v>
      </c>
      <c r="Q7">
        <f t="shared" si="1"/>
        <v>4230</v>
      </c>
    </row>
    <row r="8" spans="1:17" ht="44" thickBot="1" x14ac:dyDescent="0.4">
      <c r="A8" s="3" t="s">
        <v>38</v>
      </c>
      <c r="B8" s="3" t="s">
        <v>14</v>
      </c>
      <c r="C8" s="4">
        <v>45467</v>
      </c>
      <c r="D8" s="3" t="s">
        <v>36</v>
      </c>
      <c r="E8" s="3" t="s">
        <v>39</v>
      </c>
      <c r="F8" s="8">
        <v>3860</v>
      </c>
      <c r="G8" s="8">
        <v>201</v>
      </c>
      <c r="H8" s="8">
        <v>279</v>
      </c>
      <c r="I8" s="8">
        <v>61760</v>
      </c>
      <c r="J8" s="8">
        <v>61660</v>
      </c>
      <c r="K8" s="8">
        <v>235</v>
      </c>
      <c r="L8" s="6" t="s">
        <v>25</v>
      </c>
      <c r="M8" s="6"/>
      <c r="N8" s="6"/>
      <c r="O8" s="3" t="s">
        <v>21</v>
      </c>
      <c r="P8" s="18">
        <f t="shared" si="0"/>
        <v>7.0272020725388601E-2</v>
      </c>
      <c r="Q8">
        <f t="shared" si="1"/>
        <v>4340</v>
      </c>
    </row>
    <row r="9" spans="1:17" ht="44" thickBot="1" x14ac:dyDescent="0.4">
      <c r="A9" s="3" t="s">
        <v>40</v>
      </c>
      <c r="B9" s="3" t="s">
        <v>23</v>
      </c>
      <c r="C9" s="4">
        <v>45486</v>
      </c>
      <c r="D9" s="3" t="s">
        <v>41</v>
      </c>
      <c r="E9" s="3" t="s">
        <v>42</v>
      </c>
      <c r="F9" s="8">
        <v>3929</v>
      </c>
      <c r="G9" s="8">
        <v>262</v>
      </c>
      <c r="H9" s="8">
        <v>278</v>
      </c>
      <c r="I9" s="8">
        <v>43219</v>
      </c>
      <c r="J9" s="8">
        <v>42841</v>
      </c>
      <c r="K9" s="8">
        <v>39</v>
      </c>
      <c r="L9" s="6" t="s">
        <v>31</v>
      </c>
      <c r="M9" s="6"/>
      <c r="N9" s="6"/>
      <c r="O9" s="3" t="s">
        <v>32</v>
      </c>
      <c r="P9" s="18">
        <f t="shared" si="0"/>
        <v>0.10340359564080613</v>
      </c>
      <c r="Q9">
        <f t="shared" si="1"/>
        <v>4469</v>
      </c>
    </row>
    <row r="10" spans="1:17" ht="44" thickBot="1" x14ac:dyDescent="0.4">
      <c r="A10" s="3" t="s">
        <v>43</v>
      </c>
      <c r="B10" s="3" t="s">
        <v>35</v>
      </c>
      <c r="C10" s="4">
        <v>45534</v>
      </c>
      <c r="D10" s="3" t="s">
        <v>19</v>
      </c>
      <c r="E10" s="3" t="s">
        <v>44</v>
      </c>
      <c r="F10" s="8">
        <v>3784</v>
      </c>
      <c r="G10" s="8">
        <v>808</v>
      </c>
      <c r="H10" s="8">
        <v>404</v>
      </c>
      <c r="I10" s="8">
        <v>56760</v>
      </c>
      <c r="J10" s="8">
        <v>56343</v>
      </c>
      <c r="K10" s="8">
        <v>131</v>
      </c>
      <c r="L10" s="6" t="s">
        <v>25</v>
      </c>
      <c r="M10" s="6"/>
      <c r="N10" s="6"/>
      <c r="O10" s="3" t="s">
        <v>21</v>
      </c>
      <c r="P10" s="18">
        <f t="shared" si="0"/>
        <v>8.8019732205778717E-2</v>
      </c>
      <c r="Q10">
        <f t="shared" si="1"/>
        <v>4996</v>
      </c>
    </row>
    <row r="11" spans="1:17" ht="44" thickBot="1" x14ac:dyDescent="0.4">
      <c r="A11" s="3" t="s">
        <v>45</v>
      </c>
      <c r="B11" s="3" t="s">
        <v>35</v>
      </c>
      <c r="C11" s="4">
        <v>45727</v>
      </c>
      <c r="D11" s="3" t="s">
        <v>41</v>
      </c>
      <c r="E11" s="3" t="s">
        <v>46</v>
      </c>
      <c r="F11" s="8">
        <v>4241</v>
      </c>
      <c r="G11" s="8">
        <v>902</v>
      </c>
      <c r="H11" s="8">
        <v>47</v>
      </c>
      <c r="I11" s="8">
        <v>72097</v>
      </c>
      <c r="J11" s="8">
        <v>71598</v>
      </c>
      <c r="K11" s="8">
        <v>167</v>
      </c>
      <c r="L11" s="6" t="s">
        <v>25</v>
      </c>
      <c r="M11" s="6"/>
      <c r="N11" s="6"/>
      <c r="O11" s="3" t="s">
        <v>21</v>
      </c>
      <c r="P11" s="18">
        <f t="shared" si="0"/>
        <v>7.198635172059864E-2</v>
      </c>
      <c r="Q11">
        <f t="shared" si="1"/>
        <v>5190</v>
      </c>
    </row>
    <row r="12" spans="1:17" ht="44" thickBot="1" x14ac:dyDescent="0.4">
      <c r="A12" s="3" t="s">
        <v>47</v>
      </c>
      <c r="B12" s="3" t="s">
        <v>28</v>
      </c>
      <c r="C12" s="4">
        <v>45690</v>
      </c>
      <c r="D12" s="3" t="s">
        <v>29</v>
      </c>
      <c r="E12" s="3" t="s">
        <v>30</v>
      </c>
      <c r="F12" s="8">
        <v>1792</v>
      </c>
      <c r="G12" s="8">
        <v>614</v>
      </c>
      <c r="H12" s="8">
        <v>497</v>
      </c>
      <c r="I12" s="8">
        <v>25088</v>
      </c>
      <c r="J12" s="8">
        <v>24675</v>
      </c>
      <c r="K12" s="8">
        <v>65</v>
      </c>
      <c r="L12" s="6" t="s">
        <v>48</v>
      </c>
      <c r="M12" s="6"/>
      <c r="N12" s="6"/>
      <c r="O12" s="3" t="s">
        <v>32</v>
      </c>
      <c r="P12" s="18">
        <f t="shared" si="0"/>
        <v>0.11571269132653061</v>
      </c>
      <c r="Q12">
        <f t="shared" si="1"/>
        <v>2903</v>
      </c>
    </row>
    <row r="13" spans="1:17" ht="44" thickBot="1" x14ac:dyDescent="0.4">
      <c r="A13" s="3" t="s">
        <v>49</v>
      </c>
      <c r="B13" s="3" t="s">
        <v>35</v>
      </c>
      <c r="C13" s="4">
        <v>45494</v>
      </c>
      <c r="D13" s="3" t="s">
        <v>15</v>
      </c>
      <c r="E13" s="3" t="s">
        <v>50</v>
      </c>
      <c r="F13" s="8">
        <v>1946</v>
      </c>
      <c r="G13" s="8">
        <v>686</v>
      </c>
      <c r="H13" s="8">
        <v>377</v>
      </c>
      <c r="I13" s="8">
        <v>23352</v>
      </c>
      <c r="J13" s="8">
        <v>22982</v>
      </c>
      <c r="K13" s="8">
        <v>213</v>
      </c>
      <c r="L13" s="6" t="s">
        <v>48</v>
      </c>
      <c r="M13" s="6"/>
      <c r="N13" s="6"/>
      <c r="O13" s="3" t="s">
        <v>26</v>
      </c>
      <c r="P13" s="18">
        <f t="shared" si="0"/>
        <v>0.12885405960945528</v>
      </c>
      <c r="Q13">
        <f t="shared" si="1"/>
        <v>3009</v>
      </c>
    </row>
    <row r="14" spans="1:17" ht="44" thickBot="1" x14ac:dyDescent="0.4">
      <c r="A14" s="3" t="s">
        <v>51</v>
      </c>
      <c r="B14" s="3" t="s">
        <v>23</v>
      </c>
      <c r="C14" s="4">
        <v>45614</v>
      </c>
      <c r="D14" s="3" t="s">
        <v>36</v>
      </c>
      <c r="E14" s="3" t="s">
        <v>52</v>
      </c>
      <c r="F14" s="8">
        <v>1171</v>
      </c>
      <c r="G14" s="8">
        <v>286</v>
      </c>
      <c r="H14" s="8">
        <v>231</v>
      </c>
      <c r="I14" s="8">
        <v>22249</v>
      </c>
      <c r="J14" s="8">
        <v>21282</v>
      </c>
      <c r="K14" s="8">
        <v>114</v>
      </c>
      <c r="L14" s="6" t="s">
        <v>31</v>
      </c>
      <c r="M14" s="6"/>
      <c r="N14" s="6"/>
      <c r="O14" s="3" t="s">
        <v>17</v>
      </c>
      <c r="P14" s="18">
        <f t="shared" si="0"/>
        <v>7.5868578363072495E-2</v>
      </c>
      <c r="Q14">
        <f t="shared" si="1"/>
        <v>1688</v>
      </c>
    </row>
    <row r="15" spans="1:17" ht="44" thickBot="1" x14ac:dyDescent="0.4">
      <c r="A15" s="3" t="s">
        <v>53</v>
      </c>
      <c r="B15" s="3" t="s">
        <v>35</v>
      </c>
      <c r="C15" s="4">
        <v>45704</v>
      </c>
      <c r="D15" s="3" t="s">
        <v>29</v>
      </c>
      <c r="E15" s="3" t="s">
        <v>54</v>
      </c>
      <c r="F15" s="8">
        <v>4242</v>
      </c>
      <c r="G15" s="8">
        <v>555</v>
      </c>
      <c r="H15" s="8">
        <v>131</v>
      </c>
      <c r="I15" s="8">
        <v>33936</v>
      </c>
      <c r="J15" s="8">
        <v>33802</v>
      </c>
      <c r="K15" s="8">
        <v>265</v>
      </c>
      <c r="L15" s="6" t="s">
        <v>48</v>
      </c>
      <c r="M15" s="6"/>
      <c r="N15" s="6"/>
      <c r="O15" s="3"/>
      <c r="P15" s="18">
        <f t="shared" si="0"/>
        <v>0.14521452145214522</v>
      </c>
      <c r="Q15">
        <f t="shared" si="1"/>
        <v>4928</v>
      </c>
    </row>
    <row r="16" spans="1:17" ht="44" thickBot="1" x14ac:dyDescent="0.4">
      <c r="A16" s="3" t="s">
        <v>55</v>
      </c>
      <c r="B16" s="3" t="s">
        <v>35</v>
      </c>
      <c r="C16" s="4">
        <v>45589</v>
      </c>
      <c r="D16" s="3" t="s">
        <v>56</v>
      </c>
      <c r="E16" s="3" t="s">
        <v>57</v>
      </c>
      <c r="F16" s="8">
        <v>3888</v>
      </c>
      <c r="G16" s="8">
        <v>604</v>
      </c>
      <c r="H16" s="8">
        <v>128</v>
      </c>
      <c r="I16" s="8">
        <v>77760</v>
      </c>
      <c r="J16" s="8">
        <v>77167</v>
      </c>
      <c r="K16" s="8">
        <v>20</v>
      </c>
      <c r="L16" s="6" t="s">
        <v>48</v>
      </c>
      <c r="M16" s="6"/>
      <c r="N16" s="6"/>
      <c r="O16" s="3" t="s">
        <v>17</v>
      </c>
      <c r="P16" s="18">
        <f t="shared" si="0"/>
        <v>5.941358024691358E-2</v>
      </c>
      <c r="Q16">
        <f t="shared" si="1"/>
        <v>4620</v>
      </c>
    </row>
    <row r="17" spans="1:17" ht="44" thickBot="1" x14ac:dyDescent="0.4">
      <c r="A17" s="3" t="s">
        <v>58</v>
      </c>
      <c r="B17" s="3" t="s">
        <v>35</v>
      </c>
      <c r="C17" s="4">
        <v>45530</v>
      </c>
      <c r="D17" s="3" t="s">
        <v>19</v>
      </c>
      <c r="E17" s="3" t="s">
        <v>44</v>
      </c>
      <c r="F17" s="8">
        <v>3452</v>
      </c>
      <c r="G17" s="8">
        <v>377</v>
      </c>
      <c r="H17" s="8">
        <v>360</v>
      </c>
      <c r="I17" s="8">
        <v>55232</v>
      </c>
      <c r="J17" s="8">
        <v>55075</v>
      </c>
      <c r="K17" s="8">
        <v>87</v>
      </c>
      <c r="L17" s="6" t="s">
        <v>48</v>
      </c>
      <c r="M17" s="6"/>
      <c r="N17" s="6"/>
      <c r="O17" s="3" t="s">
        <v>26</v>
      </c>
      <c r="P17" s="18">
        <f t="shared" si="0"/>
        <v>7.5843713789107758E-2</v>
      </c>
      <c r="Q17">
        <f t="shared" si="1"/>
        <v>4189</v>
      </c>
    </row>
    <row r="18" spans="1:17" ht="44" thickBot="1" x14ac:dyDescent="0.4">
      <c r="A18" s="3" t="s">
        <v>59</v>
      </c>
      <c r="B18" s="3" t="s">
        <v>35</v>
      </c>
      <c r="C18" s="4">
        <v>45782</v>
      </c>
      <c r="D18" s="3" t="s">
        <v>19</v>
      </c>
      <c r="E18" s="3" t="s">
        <v>44</v>
      </c>
      <c r="F18" s="8">
        <v>4441</v>
      </c>
      <c r="G18" s="8">
        <v>511</v>
      </c>
      <c r="H18" s="8">
        <v>70</v>
      </c>
      <c r="I18" s="8">
        <v>53292</v>
      </c>
      <c r="J18" s="8">
        <v>53082</v>
      </c>
      <c r="K18" s="8">
        <v>159</v>
      </c>
      <c r="L18" s="6" t="s">
        <v>31</v>
      </c>
      <c r="M18" s="6"/>
      <c r="N18" s="6"/>
      <c r="O18" s="3" t="s">
        <v>32</v>
      </c>
      <c r="P18" s="18">
        <f t="shared" si="0"/>
        <v>9.4235532537716729E-2</v>
      </c>
      <c r="Q18">
        <f t="shared" si="1"/>
        <v>5022</v>
      </c>
    </row>
    <row r="19" spans="1:17" ht="44" thickBot="1" x14ac:dyDescent="0.4">
      <c r="A19" s="3" t="s">
        <v>60</v>
      </c>
      <c r="B19" s="3" t="s">
        <v>28</v>
      </c>
      <c r="C19" s="4">
        <v>45523</v>
      </c>
      <c r="D19" s="3" t="s">
        <v>15</v>
      </c>
      <c r="E19" s="3" t="s">
        <v>61</v>
      </c>
      <c r="F19" s="8">
        <v>3000</v>
      </c>
      <c r="G19" s="8">
        <v>382</v>
      </c>
      <c r="H19" s="8">
        <v>325</v>
      </c>
      <c r="I19" s="8">
        <v>36000</v>
      </c>
      <c r="J19" s="8">
        <v>35819</v>
      </c>
      <c r="K19" s="8">
        <v>19</v>
      </c>
      <c r="L19" s="6" t="s">
        <v>48</v>
      </c>
      <c r="M19" s="6"/>
      <c r="N19" s="6"/>
      <c r="O19" s="3" t="s">
        <v>17</v>
      </c>
      <c r="P19" s="18">
        <f t="shared" si="0"/>
        <v>0.10297222222222223</v>
      </c>
      <c r="Q19">
        <f t="shared" si="1"/>
        <v>3707</v>
      </c>
    </row>
    <row r="20" spans="1:17" ht="44" thickBot="1" x14ac:dyDescent="0.4">
      <c r="A20" s="3" t="s">
        <v>62</v>
      </c>
      <c r="B20" s="3" t="s">
        <v>28</v>
      </c>
      <c r="C20" s="4">
        <v>45466</v>
      </c>
      <c r="D20" s="3" t="s">
        <v>56</v>
      </c>
      <c r="E20" s="3" t="s">
        <v>63</v>
      </c>
      <c r="F20" s="8">
        <v>1071</v>
      </c>
      <c r="G20" s="8">
        <v>519</v>
      </c>
      <c r="H20" s="8">
        <v>22</v>
      </c>
      <c r="I20" s="8">
        <v>16065</v>
      </c>
      <c r="J20" s="8">
        <v>15865</v>
      </c>
      <c r="K20" s="8">
        <v>103</v>
      </c>
      <c r="L20" s="6" t="s">
        <v>25</v>
      </c>
      <c r="M20" s="6"/>
      <c r="N20" s="6"/>
      <c r="O20" s="3" t="s">
        <v>32</v>
      </c>
      <c r="P20" s="18">
        <f t="shared" si="0"/>
        <v>0.10034235916588857</v>
      </c>
      <c r="Q20">
        <f t="shared" si="1"/>
        <v>1612</v>
      </c>
    </row>
    <row r="21" spans="1:17" ht="44" thickBot="1" x14ac:dyDescent="0.4">
      <c r="A21" s="3" t="s">
        <v>64</v>
      </c>
      <c r="B21" s="3" t="s">
        <v>28</v>
      </c>
      <c r="C21" s="4">
        <v>45544</v>
      </c>
      <c r="D21" s="3" t="s">
        <v>36</v>
      </c>
      <c r="E21" s="3" t="s">
        <v>65</v>
      </c>
      <c r="F21" s="8">
        <v>4054</v>
      </c>
      <c r="G21" s="8">
        <v>488</v>
      </c>
      <c r="H21" s="8">
        <v>373</v>
      </c>
      <c r="I21" s="8">
        <v>77026</v>
      </c>
      <c r="J21" s="8">
        <v>76881</v>
      </c>
      <c r="K21" s="8">
        <v>25</v>
      </c>
      <c r="L21" s="6" t="s">
        <v>25</v>
      </c>
      <c r="M21" s="6"/>
      <c r="N21" s="6"/>
      <c r="O21" s="3" t="s">
        <v>17</v>
      </c>
      <c r="P21" s="18">
        <f t="shared" si="0"/>
        <v>6.3809622724794221E-2</v>
      </c>
      <c r="Q21">
        <f t="shared" si="1"/>
        <v>4915</v>
      </c>
    </row>
    <row r="22" spans="1:17" ht="44" thickBot="1" x14ac:dyDescent="0.4">
      <c r="A22" s="3" t="s">
        <v>66</v>
      </c>
      <c r="B22" s="3" t="s">
        <v>28</v>
      </c>
      <c r="C22" s="4">
        <v>45661</v>
      </c>
      <c r="D22" s="3" t="s">
        <v>15</v>
      </c>
      <c r="E22" s="3" t="s">
        <v>61</v>
      </c>
      <c r="F22" s="8">
        <v>4838</v>
      </c>
      <c r="G22" s="8">
        <v>640</v>
      </c>
      <c r="H22" s="8">
        <v>128</v>
      </c>
      <c r="I22" s="8">
        <v>72570</v>
      </c>
      <c r="J22" s="8">
        <v>72396</v>
      </c>
      <c r="K22" s="8">
        <v>83</v>
      </c>
      <c r="L22" s="6" t="s">
        <v>48</v>
      </c>
      <c r="M22" s="6"/>
      <c r="N22" s="6"/>
      <c r="O22" s="3" t="s">
        <v>32</v>
      </c>
      <c r="P22" s="18">
        <f t="shared" si="0"/>
        <v>7.7249552156538517E-2</v>
      </c>
      <c r="Q22">
        <f t="shared" si="1"/>
        <v>5606</v>
      </c>
    </row>
    <row r="23" spans="1:17" ht="44" thickBot="1" x14ac:dyDescent="0.4">
      <c r="A23" s="3" t="s">
        <v>67</v>
      </c>
      <c r="B23" s="3" t="s">
        <v>35</v>
      </c>
      <c r="C23" s="4">
        <v>45715</v>
      </c>
      <c r="D23" s="3" t="s">
        <v>19</v>
      </c>
      <c r="E23" s="3" t="s">
        <v>44</v>
      </c>
      <c r="F23" s="8">
        <v>1570</v>
      </c>
      <c r="G23" s="8">
        <v>187</v>
      </c>
      <c r="H23" s="8">
        <v>260</v>
      </c>
      <c r="I23" s="8">
        <v>25120</v>
      </c>
      <c r="J23" s="8">
        <v>24613</v>
      </c>
      <c r="K23" s="8">
        <v>133</v>
      </c>
      <c r="L23" s="6" t="s">
        <v>25</v>
      </c>
      <c r="M23" s="6"/>
      <c r="N23" s="6"/>
      <c r="O23" s="3" t="s">
        <v>32</v>
      </c>
      <c r="P23" s="18">
        <f t="shared" si="0"/>
        <v>8.0294585987261149E-2</v>
      </c>
      <c r="Q23">
        <f t="shared" si="1"/>
        <v>2017</v>
      </c>
    </row>
    <row r="24" spans="1:17" ht="44" thickBot="1" x14ac:dyDescent="0.4">
      <c r="A24" s="3" t="s">
        <v>68</v>
      </c>
      <c r="B24" s="3" t="s">
        <v>35</v>
      </c>
      <c r="C24" s="4">
        <v>45602</v>
      </c>
      <c r="D24" s="3" t="s">
        <v>56</v>
      </c>
      <c r="E24" s="3" t="s">
        <v>57</v>
      </c>
      <c r="F24" s="8">
        <v>1606</v>
      </c>
      <c r="G24" s="8">
        <v>547</v>
      </c>
      <c r="H24" s="8">
        <v>316</v>
      </c>
      <c r="I24" s="8">
        <v>32120</v>
      </c>
      <c r="J24" s="8">
        <v>31736</v>
      </c>
      <c r="K24" s="8">
        <v>225</v>
      </c>
      <c r="L24" s="6" t="s">
        <v>25</v>
      </c>
      <c r="M24" s="6" t="s">
        <v>354</v>
      </c>
      <c r="N24" s="6"/>
      <c r="O24" s="3" t="s">
        <v>21</v>
      </c>
      <c r="P24" s="18">
        <f t="shared" si="0"/>
        <v>7.6867995018679955E-2</v>
      </c>
      <c r="Q24">
        <f t="shared" si="1"/>
        <v>2469</v>
      </c>
    </row>
    <row r="25" spans="1:17" ht="44" thickBot="1" x14ac:dyDescent="0.4">
      <c r="A25" s="3" t="s">
        <v>69</v>
      </c>
      <c r="B25" s="3" t="s">
        <v>35</v>
      </c>
      <c r="C25" s="4">
        <v>45680</v>
      </c>
      <c r="D25" s="3" t="s">
        <v>56</v>
      </c>
      <c r="E25" s="3" t="s">
        <v>57</v>
      </c>
      <c r="F25" s="8">
        <v>3961</v>
      </c>
      <c r="G25" s="8">
        <v>761</v>
      </c>
      <c r="H25" s="8">
        <v>131</v>
      </c>
      <c r="I25" s="8">
        <v>67337</v>
      </c>
      <c r="J25" s="8">
        <v>66615</v>
      </c>
      <c r="K25" s="8">
        <v>161</v>
      </c>
      <c r="L25" s="6" t="s">
        <v>48</v>
      </c>
      <c r="M25" s="6"/>
      <c r="N25" s="6"/>
      <c r="O25" s="3" t="s">
        <v>26</v>
      </c>
      <c r="P25" s="18">
        <f t="shared" si="0"/>
        <v>7.2070332803659209E-2</v>
      </c>
      <c r="Q25">
        <f t="shared" si="1"/>
        <v>4853</v>
      </c>
    </row>
    <row r="26" spans="1:17" ht="44" thickBot="1" x14ac:dyDescent="0.4">
      <c r="A26" s="3" t="s">
        <v>70</v>
      </c>
      <c r="B26" s="3" t="s">
        <v>14</v>
      </c>
      <c r="C26" s="4">
        <v>45757</v>
      </c>
      <c r="D26" s="3" t="s">
        <v>36</v>
      </c>
      <c r="E26" s="3" t="s">
        <v>39</v>
      </c>
      <c r="F26" s="8">
        <v>3128</v>
      </c>
      <c r="G26" s="8">
        <v>211</v>
      </c>
      <c r="H26" s="8">
        <v>197</v>
      </c>
      <c r="I26" s="8">
        <v>59432</v>
      </c>
      <c r="J26" s="8">
        <v>59182</v>
      </c>
      <c r="K26" s="8">
        <v>238</v>
      </c>
      <c r="L26" s="6" t="s">
        <v>31</v>
      </c>
      <c r="M26" s="6"/>
      <c r="N26" s="6"/>
      <c r="O26" s="3"/>
      <c r="P26" s="18">
        <f t="shared" si="0"/>
        <v>5.9496567505720827E-2</v>
      </c>
      <c r="Q26">
        <f t="shared" si="1"/>
        <v>3536</v>
      </c>
    </row>
    <row r="27" spans="1:17" ht="44" thickBot="1" x14ac:dyDescent="0.4">
      <c r="A27" s="3" t="s">
        <v>71</v>
      </c>
      <c r="B27" s="3" t="s">
        <v>23</v>
      </c>
      <c r="C27" s="4">
        <v>45752</v>
      </c>
      <c r="D27" s="3" t="s">
        <v>15</v>
      </c>
      <c r="E27" s="3" t="s">
        <v>24</v>
      </c>
      <c r="F27" s="8">
        <v>3009</v>
      </c>
      <c r="G27" s="8">
        <v>413</v>
      </c>
      <c r="H27" s="8">
        <v>358</v>
      </c>
      <c r="I27" s="8">
        <v>42126</v>
      </c>
      <c r="J27" s="8">
        <v>41309</v>
      </c>
      <c r="K27" s="8">
        <v>211</v>
      </c>
      <c r="L27" s="6" t="s">
        <v>48</v>
      </c>
      <c r="M27" s="6"/>
      <c r="N27" s="6"/>
      <c r="O27" s="3" t="s">
        <v>21</v>
      </c>
      <c r="P27" s="18">
        <f t="shared" si="0"/>
        <v>8.9730807577268201E-2</v>
      </c>
      <c r="Q27">
        <f t="shared" si="1"/>
        <v>3780</v>
      </c>
    </row>
    <row r="28" spans="1:17" ht="44" thickBot="1" x14ac:dyDescent="0.4">
      <c r="A28" s="3" t="s">
        <v>72</v>
      </c>
      <c r="B28" s="3" t="s">
        <v>23</v>
      </c>
      <c r="C28" s="4">
        <v>45552</v>
      </c>
      <c r="D28" s="3" t="s">
        <v>19</v>
      </c>
      <c r="E28" s="3" t="s">
        <v>73</v>
      </c>
      <c r="F28" s="8">
        <v>2076</v>
      </c>
      <c r="G28" s="8">
        <v>195</v>
      </c>
      <c r="H28" s="8">
        <v>104</v>
      </c>
      <c r="I28" s="8">
        <v>33216</v>
      </c>
      <c r="J28" s="8">
        <v>32244</v>
      </c>
      <c r="K28" s="8">
        <v>51</v>
      </c>
      <c r="L28" s="6" t="s">
        <v>48</v>
      </c>
      <c r="M28" s="6"/>
      <c r="N28" s="6"/>
      <c r="O28" s="3" t="s">
        <v>32</v>
      </c>
      <c r="P28" s="18">
        <f t="shared" si="0"/>
        <v>7.1501685934489398E-2</v>
      </c>
      <c r="Q28">
        <f t="shared" si="1"/>
        <v>2375</v>
      </c>
    </row>
    <row r="29" spans="1:17" ht="44" thickBot="1" x14ac:dyDescent="0.4">
      <c r="A29" s="3" t="s">
        <v>74</v>
      </c>
      <c r="B29" s="3" t="s">
        <v>28</v>
      </c>
      <c r="C29" s="4">
        <v>45720</v>
      </c>
      <c r="D29" s="3" t="s">
        <v>56</v>
      </c>
      <c r="E29" s="3" t="s">
        <v>63</v>
      </c>
      <c r="F29" s="8">
        <v>432</v>
      </c>
      <c r="G29" s="8">
        <v>624</v>
      </c>
      <c r="H29" s="8">
        <v>123</v>
      </c>
      <c r="I29" s="8">
        <v>6912</v>
      </c>
      <c r="J29" s="8">
        <v>6259</v>
      </c>
      <c r="K29" s="8">
        <v>79</v>
      </c>
      <c r="L29" s="6" t="s">
        <v>48</v>
      </c>
      <c r="M29" s="6"/>
      <c r="N29" s="6"/>
      <c r="O29" s="3" t="s">
        <v>32</v>
      </c>
      <c r="P29" s="18">
        <f t="shared" si="0"/>
        <v>0.17057291666666666</v>
      </c>
      <c r="Q29">
        <f t="shared" si="1"/>
        <v>1179</v>
      </c>
    </row>
    <row r="30" spans="1:17" ht="44" thickBot="1" x14ac:dyDescent="0.4">
      <c r="A30" s="3" t="s">
        <v>75</v>
      </c>
      <c r="B30" s="3" t="s">
        <v>28</v>
      </c>
      <c r="C30" s="4">
        <v>45688</v>
      </c>
      <c r="D30" s="3" t="s">
        <v>36</v>
      </c>
      <c r="E30" s="3" t="s">
        <v>65</v>
      </c>
      <c r="F30" s="8">
        <v>2566</v>
      </c>
      <c r="G30" s="8">
        <v>118</v>
      </c>
      <c r="H30" s="8">
        <v>37</v>
      </c>
      <c r="I30" s="8">
        <v>12830</v>
      </c>
      <c r="J30" s="8">
        <v>12264</v>
      </c>
      <c r="K30" s="8">
        <v>221</v>
      </c>
      <c r="L30" s="6" t="s">
        <v>48</v>
      </c>
      <c r="M30" s="6"/>
      <c r="N30" s="6"/>
      <c r="O30" s="3" t="s">
        <v>26</v>
      </c>
      <c r="P30" s="18">
        <f t="shared" si="0"/>
        <v>0.21208106001558846</v>
      </c>
      <c r="Q30">
        <f t="shared" si="1"/>
        <v>2721</v>
      </c>
    </row>
    <row r="31" spans="1:17" ht="44" thickBot="1" x14ac:dyDescent="0.4">
      <c r="A31" s="3" t="s">
        <v>76</v>
      </c>
      <c r="B31" s="3" t="s">
        <v>28</v>
      </c>
      <c r="C31" s="4">
        <v>45713</v>
      </c>
      <c r="D31" s="3" t="s">
        <v>56</v>
      </c>
      <c r="E31" s="3" t="s">
        <v>63</v>
      </c>
      <c r="F31" s="8">
        <v>3095</v>
      </c>
      <c r="G31" s="8">
        <v>39</v>
      </c>
      <c r="H31" s="8">
        <v>78</v>
      </c>
      <c r="I31" s="8">
        <v>55710</v>
      </c>
      <c r="J31" s="8">
        <v>54808</v>
      </c>
      <c r="K31" s="8">
        <v>93</v>
      </c>
      <c r="L31" s="6" t="s">
        <v>31</v>
      </c>
      <c r="M31" s="6"/>
      <c r="N31" s="6"/>
      <c r="O31" s="3"/>
      <c r="P31" s="18">
        <f t="shared" si="0"/>
        <v>5.7655717106444085E-2</v>
      </c>
      <c r="Q31">
        <f t="shared" si="1"/>
        <v>3212</v>
      </c>
    </row>
    <row r="32" spans="1:17" ht="44" thickBot="1" x14ac:dyDescent="0.4">
      <c r="A32" s="3" t="s">
        <v>77</v>
      </c>
      <c r="B32" s="3" t="s">
        <v>28</v>
      </c>
      <c r="C32" s="4">
        <v>45642</v>
      </c>
      <c r="D32" s="3" t="s">
        <v>19</v>
      </c>
      <c r="E32" s="3" t="s">
        <v>78</v>
      </c>
      <c r="F32" s="8">
        <v>438</v>
      </c>
      <c r="G32" s="8">
        <v>153</v>
      </c>
      <c r="H32" s="8">
        <v>275</v>
      </c>
      <c r="I32" s="8">
        <v>3066</v>
      </c>
      <c r="J32" s="8">
        <v>2701</v>
      </c>
      <c r="K32" s="8">
        <v>282</v>
      </c>
      <c r="L32" s="6" t="s">
        <v>25</v>
      </c>
      <c r="M32" s="6"/>
      <c r="N32" s="6"/>
      <c r="O32" s="3" t="s">
        <v>21</v>
      </c>
      <c r="P32" s="18">
        <f t="shared" si="0"/>
        <v>0.28245270711024134</v>
      </c>
      <c r="Q32">
        <f t="shared" si="1"/>
        <v>866</v>
      </c>
    </row>
    <row r="33" spans="1:17" ht="44" thickBot="1" x14ac:dyDescent="0.4">
      <c r="A33" s="3" t="s">
        <v>79</v>
      </c>
      <c r="B33" s="3" t="s">
        <v>14</v>
      </c>
      <c r="C33" s="4">
        <v>45504</v>
      </c>
      <c r="D33" s="3" t="s">
        <v>36</v>
      </c>
      <c r="E33" s="3" t="s">
        <v>39</v>
      </c>
      <c r="F33" s="8">
        <v>2278</v>
      </c>
      <c r="G33" s="8">
        <v>10</v>
      </c>
      <c r="H33" s="8">
        <v>321</v>
      </c>
      <c r="I33" s="8">
        <v>13668</v>
      </c>
      <c r="J33" s="8">
        <v>12676</v>
      </c>
      <c r="K33" s="8">
        <v>275</v>
      </c>
      <c r="L33" s="6" t="s">
        <v>31</v>
      </c>
      <c r="M33" s="6"/>
      <c r="N33" s="6"/>
      <c r="O33" s="3" t="s">
        <v>17</v>
      </c>
      <c r="P33" s="18">
        <f t="shared" si="0"/>
        <v>0.19088381621305239</v>
      </c>
      <c r="Q33">
        <f t="shared" si="1"/>
        <v>2609</v>
      </c>
    </row>
    <row r="34" spans="1:17" ht="44" thickBot="1" x14ac:dyDescent="0.4">
      <c r="A34" s="3" t="s">
        <v>80</v>
      </c>
      <c r="B34" s="3" t="s">
        <v>35</v>
      </c>
      <c r="C34" s="4">
        <v>45525</v>
      </c>
      <c r="D34" s="3" t="s">
        <v>41</v>
      </c>
      <c r="E34" s="3" t="s">
        <v>46</v>
      </c>
      <c r="F34" s="8">
        <v>1407</v>
      </c>
      <c r="G34" s="8">
        <v>400</v>
      </c>
      <c r="H34" s="8">
        <v>351</v>
      </c>
      <c r="I34" s="8">
        <v>16884</v>
      </c>
      <c r="J34" s="8">
        <v>15954</v>
      </c>
      <c r="K34" s="8">
        <v>113</v>
      </c>
      <c r="L34" s="6" t="s">
        <v>25</v>
      </c>
      <c r="M34" s="6"/>
      <c r="N34" s="6"/>
      <c r="O34" s="3" t="s">
        <v>17</v>
      </c>
      <c r="P34" s="18">
        <f t="shared" si="0"/>
        <v>0.12781331438047855</v>
      </c>
      <c r="Q34">
        <f t="shared" si="1"/>
        <v>2158</v>
      </c>
    </row>
    <row r="35" spans="1:17" ht="44" thickBot="1" x14ac:dyDescent="0.4">
      <c r="A35" s="3" t="s">
        <v>81</v>
      </c>
      <c r="B35" s="3" t="s">
        <v>35</v>
      </c>
      <c r="C35" s="4">
        <v>45742</v>
      </c>
      <c r="D35" s="3" t="s">
        <v>19</v>
      </c>
      <c r="E35" s="3" t="s">
        <v>44</v>
      </c>
      <c r="F35" s="8">
        <v>1652</v>
      </c>
      <c r="G35" s="8">
        <v>89</v>
      </c>
      <c r="H35" s="8">
        <v>357</v>
      </c>
      <c r="I35" s="8">
        <v>29736</v>
      </c>
      <c r="J35" s="8">
        <v>28771</v>
      </c>
      <c r="K35" s="8">
        <v>215</v>
      </c>
      <c r="L35" s="6" t="s">
        <v>25</v>
      </c>
      <c r="M35" s="6"/>
      <c r="N35" s="6"/>
      <c r="O35" s="3" t="s">
        <v>26</v>
      </c>
      <c r="P35" s="18">
        <f t="shared" si="0"/>
        <v>7.055421038471886E-2</v>
      </c>
      <c r="Q35">
        <f t="shared" si="1"/>
        <v>2098</v>
      </c>
    </row>
    <row r="36" spans="1:17" ht="44" thickBot="1" x14ac:dyDescent="0.4">
      <c r="A36" s="3" t="s">
        <v>82</v>
      </c>
      <c r="B36" s="3" t="s">
        <v>28</v>
      </c>
      <c r="C36" s="4">
        <v>45626</v>
      </c>
      <c r="D36" s="3" t="s">
        <v>56</v>
      </c>
      <c r="E36" s="3" t="s">
        <v>63</v>
      </c>
      <c r="F36" s="8">
        <v>3775</v>
      </c>
      <c r="G36" s="8">
        <v>16</v>
      </c>
      <c r="H36" s="8">
        <v>239</v>
      </c>
      <c r="I36" s="8">
        <v>33975</v>
      </c>
      <c r="J36" s="8">
        <v>33310</v>
      </c>
      <c r="K36" s="8">
        <v>271</v>
      </c>
      <c r="L36" s="6" t="s">
        <v>48</v>
      </c>
      <c r="M36" s="6"/>
      <c r="N36" s="6"/>
      <c r="O36" s="3" t="s">
        <v>21</v>
      </c>
      <c r="P36" s="18">
        <f t="shared" si="0"/>
        <v>0.11861662987490802</v>
      </c>
      <c r="Q36">
        <f t="shared" si="1"/>
        <v>4030</v>
      </c>
    </row>
    <row r="37" spans="1:17" ht="44" thickBot="1" x14ac:dyDescent="0.4">
      <c r="A37" s="3" t="s">
        <v>83</v>
      </c>
      <c r="B37" s="3" t="s">
        <v>28</v>
      </c>
      <c r="C37" s="4">
        <v>45766</v>
      </c>
      <c r="D37" s="3" t="s">
        <v>29</v>
      </c>
      <c r="E37" s="3" t="s">
        <v>30</v>
      </c>
      <c r="F37" s="8">
        <v>4518</v>
      </c>
      <c r="G37" s="8">
        <v>285</v>
      </c>
      <c r="H37" s="8">
        <v>383</v>
      </c>
      <c r="I37" s="8">
        <v>67770</v>
      </c>
      <c r="J37" s="8">
        <v>67621</v>
      </c>
      <c r="K37" s="8">
        <v>31</v>
      </c>
      <c r="L37" s="6" t="s">
        <v>31</v>
      </c>
      <c r="M37" s="6"/>
      <c r="N37" s="6"/>
      <c r="O37" s="3" t="s">
        <v>21</v>
      </c>
      <c r="P37" s="18">
        <f t="shared" si="0"/>
        <v>7.6523535487678915E-2</v>
      </c>
      <c r="Q37">
        <f t="shared" si="1"/>
        <v>5186</v>
      </c>
    </row>
    <row r="38" spans="1:17" ht="44" thickBot="1" x14ac:dyDescent="0.4">
      <c r="A38" s="3" t="s">
        <v>84</v>
      </c>
      <c r="B38" s="3" t="s">
        <v>35</v>
      </c>
      <c r="C38" s="4">
        <v>45663</v>
      </c>
      <c r="D38" s="3" t="s">
        <v>36</v>
      </c>
      <c r="E38" s="3" t="s">
        <v>37</v>
      </c>
      <c r="F38" s="8">
        <v>3024</v>
      </c>
      <c r="G38" s="8">
        <v>925</v>
      </c>
      <c r="H38" s="8">
        <v>350</v>
      </c>
      <c r="I38" s="8">
        <v>24192</v>
      </c>
      <c r="J38" s="8">
        <v>23518</v>
      </c>
      <c r="K38" s="8">
        <v>36</v>
      </c>
      <c r="L38" s="6" t="s">
        <v>31</v>
      </c>
      <c r="M38" s="6"/>
      <c r="N38" s="6"/>
      <c r="O38" s="3" t="s">
        <v>21</v>
      </c>
      <c r="P38" s="18">
        <f t="shared" si="0"/>
        <v>0.17770337301587302</v>
      </c>
      <c r="Q38">
        <f t="shared" si="1"/>
        <v>4299</v>
      </c>
    </row>
    <row r="39" spans="1:17" ht="44" thickBot="1" x14ac:dyDescent="0.4">
      <c r="A39" s="3" t="s">
        <v>85</v>
      </c>
      <c r="B39" s="3" t="s">
        <v>23</v>
      </c>
      <c r="C39" s="4">
        <v>45705</v>
      </c>
      <c r="D39" s="3" t="s">
        <v>15</v>
      </c>
      <c r="E39" s="3" t="s">
        <v>24</v>
      </c>
      <c r="F39" s="8">
        <v>3138</v>
      </c>
      <c r="G39" s="8">
        <v>123</v>
      </c>
      <c r="H39" s="8">
        <v>291</v>
      </c>
      <c r="I39" s="8">
        <v>28242</v>
      </c>
      <c r="J39" s="8">
        <v>27550</v>
      </c>
      <c r="K39" s="8">
        <v>87</v>
      </c>
      <c r="L39" s="6" t="s">
        <v>25</v>
      </c>
      <c r="M39" s="6"/>
      <c r="N39" s="6"/>
      <c r="O39" s="3" t="s">
        <v>32</v>
      </c>
      <c r="P39" s="18">
        <f t="shared" si="0"/>
        <v>0.12577012959422137</v>
      </c>
      <c r="Q39">
        <f t="shared" si="1"/>
        <v>3552</v>
      </c>
    </row>
    <row r="40" spans="1:17" ht="44" thickBot="1" x14ac:dyDescent="0.4">
      <c r="A40" s="3" t="s">
        <v>86</v>
      </c>
      <c r="B40" s="3" t="s">
        <v>35</v>
      </c>
      <c r="C40" s="4">
        <v>45621</v>
      </c>
      <c r="D40" s="3" t="s">
        <v>41</v>
      </c>
      <c r="E40" s="3" t="s">
        <v>46</v>
      </c>
      <c r="F40" s="8">
        <v>3564</v>
      </c>
      <c r="G40" s="8">
        <v>629</v>
      </c>
      <c r="H40" s="8">
        <v>177</v>
      </c>
      <c r="I40" s="8">
        <v>60588</v>
      </c>
      <c r="J40" s="8">
        <v>59627</v>
      </c>
      <c r="K40" s="8">
        <v>92</v>
      </c>
      <c r="L40" s="6" t="s">
        <v>25</v>
      </c>
      <c r="M40" s="6"/>
      <c r="N40" s="6"/>
      <c r="O40" s="3"/>
      <c r="P40" s="18">
        <f t="shared" si="0"/>
        <v>7.2126493695121141E-2</v>
      </c>
      <c r="Q40">
        <f t="shared" si="1"/>
        <v>4370</v>
      </c>
    </row>
    <row r="41" spans="1:17" ht="44" thickBot="1" x14ac:dyDescent="0.4">
      <c r="A41" s="3" t="s">
        <v>87</v>
      </c>
      <c r="B41" s="3" t="s">
        <v>14</v>
      </c>
      <c r="C41" s="4">
        <v>45723</v>
      </c>
      <c r="D41" s="3" t="s">
        <v>41</v>
      </c>
      <c r="E41" s="3" t="s">
        <v>88</v>
      </c>
      <c r="F41" s="8">
        <v>4750</v>
      </c>
      <c r="G41" s="8">
        <v>151</v>
      </c>
      <c r="H41" s="8">
        <v>415</v>
      </c>
      <c r="I41" s="8">
        <v>38000</v>
      </c>
      <c r="J41" s="8">
        <v>37792</v>
      </c>
      <c r="K41" s="8">
        <v>299</v>
      </c>
      <c r="L41" s="6" t="s">
        <v>31</v>
      </c>
      <c r="M41" s="6"/>
      <c r="N41" s="6"/>
      <c r="O41" s="3" t="s">
        <v>32</v>
      </c>
      <c r="P41" s="18">
        <f t="shared" si="0"/>
        <v>0.13989473684210527</v>
      </c>
      <c r="Q41">
        <f t="shared" si="1"/>
        <v>5316</v>
      </c>
    </row>
    <row r="42" spans="1:17" ht="44" thickBot="1" x14ac:dyDescent="0.4">
      <c r="A42" s="3" t="s">
        <v>89</v>
      </c>
      <c r="B42" s="3" t="s">
        <v>28</v>
      </c>
      <c r="C42" s="4">
        <v>45724</v>
      </c>
      <c r="D42" s="3" t="s">
        <v>15</v>
      </c>
      <c r="E42" s="3" t="s">
        <v>61</v>
      </c>
      <c r="F42" s="8">
        <v>456</v>
      </c>
      <c r="G42" s="8">
        <v>629</v>
      </c>
      <c r="H42" s="8">
        <v>428</v>
      </c>
      <c r="I42" s="8">
        <v>8208</v>
      </c>
      <c r="J42" s="8">
        <v>7377</v>
      </c>
      <c r="K42" s="8">
        <v>205</v>
      </c>
      <c r="L42" s="6" t="s">
        <v>48</v>
      </c>
      <c r="M42" s="6"/>
      <c r="N42" s="6"/>
      <c r="O42" s="3" t="s">
        <v>32</v>
      </c>
      <c r="P42" s="18">
        <f t="shared" si="0"/>
        <v>0.18433235867446393</v>
      </c>
      <c r="Q42">
        <f t="shared" si="1"/>
        <v>1513</v>
      </c>
    </row>
    <row r="43" spans="1:17" ht="44" thickBot="1" x14ac:dyDescent="0.4">
      <c r="A43" s="3" t="s">
        <v>90</v>
      </c>
      <c r="B43" s="3" t="s">
        <v>23</v>
      </c>
      <c r="C43" s="4">
        <v>45721</v>
      </c>
      <c r="D43" s="3" t="s">
        <v>15</v>
      </c>
      <c r="E43" s="3" t="s">
        <v>24</v>
      </c>
      <c r="F43" s="8">
        <v>1543</v>
      </c>
      <c r="G43" s="8">
        <v>820</v>
      </c>
      <c r="H43" s="8">
        <v>333</v>
      </c>
      <c r="I43" s="8">
        <v>12344</v>
      </c>
      <c r="J43" s="8">
        <v>11496</v>
      </c>
      <c r="K43" s="8">
        <v>241</v>
      </c>
      <c r="L43" s="6" t="s">
        <v>31</v>
      </c>
      <c r="M43" s="6"/>
      <c r="N43" s="6"/>
      <c r="O43" s="3"/>
      <c r="P43" s="18">
        <f t="shared" si="0"/>
        <v>0.21840570317563188</v>
      </c>
      <c r="Q43">
        <f t="shared" si="1"/>
        <v>2696</v>
      </c>
    </row>
    <row r="44" spans="1:17" ht="44" thickBot="1" x14ac:dyDescent="0.4">
      <c r="A44" s="3" t="s">
        <v>91</v>
      </c>
      <c r="B44" s="3" t="s">
        <v>28</v>
      </c>
      <c r="C44" s="4">
        <v>45640</v>
      </c>
      <c r="D44" s="3" t="s">
        <v>36</v>
      </c>
      <c r="E44" s="3" t="s">
        <v>65</v>
      </c>
      <c r="F44" s="8">
        <v>2174</v>
      </c>
      <c r="G44" s="8">
        <v>658</v>
      </c>
      <c r="H44" s="8">
        <v>15</v>
      </c>
      <c r="I44" s="8">
        <v>13044</v>
      </c>
      <c r="J44" s="8">
        <v>12206</v>
      </c>
      <c r="K44" s="8">
        <v>137</v>
      </c>
      <c r="L44" s="6" t="s">
        <v>25</v>
      </c>
      <c r="M44" s="6"/>
      <c r="N44" s="6"/>
      <c r="O44" s="3" t="s">
        <v>26</v>
      </c>
      <c r="P44" s="18">
        <f t="shared" si="0"/>
        <v>0.21826126954921804</v>
      </c>
      <c r="Q44">
        <f t="shared" si="1"/>
        <v>2847</v>
      </c>
    </row>
    <row r="45" spans="1:17" ht="44" thickBot="1" x14ac:dyDescent="0.4">
      <c r="A45" s="3" t="s">
        <v>92</v>
      </c>
      <c r="B45" s="3" t="s">
        <v>14</v>
      </c>
      <c r="C45" s="4">
        <v>45718</v>
      </c>
      <c r="D45" s="3" t="s">
        <v>41</v>
      </c>
      <c r="E45" s="3" t="s">
        <v>88</v>
      </c>
      <c r="F45" s="8">
        <v>2358</v>
      </c>
      <c r="G45" s="8">
        <v>784</v>
      </c>
      <c r="H45" s="8">
        <v>344</v>
      </c>
      <c r="I45" s="8">
        <v>35370</v>
      </c>
      <c r="J45" s="8">
        <v>34475</v>
      </c>
      <c r="K45" s="8">
        <v>216</v>
      </c>
      <c r="L45" s="6" t="s">
        <v>25</v>
      </c>
      <c r="M45" s="6"/>
      <c r="N45" s="6"/>
      <c r="O45" s="3"/>
      <c r="P45" s="18">
        <f t="shared" si="0"/>
        <v>9.8558100084817649E-2</v>
      </c>
      <c r="Q45">
        <f t="shared" si="1"/>
        <v>3486</v>
      </c>
    </row>
    <row r="46" spans="1:17" ht="44" thickBot="1" x14ac:dyDescent="0.4">
      <c r="A46" s="3" t="s">
        <v>93</v>
      </c>
      <c r="B46" s="3" t="s">
        <v>35</v>
      </c>
      <c r="C46" s="4">
        <v>45597</v>
      </c>
      <c r="D46" s="3" t="s">
        <v>56</v>
      </c>
      <c r="E46" s="3" t="s">
        <v>57</v>
      </c>
      <c r="F46" s="8">
        <v>3371</v>
      </c>
      <c r="G46" s="8">
        <v>106</v>
      </c>
      <c r="H46" s="8">
        <v>327</v>
      </c>
      <c r="I46" s="8">
        <v>50565</v>
      </c>
      <c r="J46" s="8">
        <v>49816</v>
      </c>
      <c r="K46" s="8">
        <v>176</v>
      </c>
      <c r="L46" s="6" t="s">
        <v>48</v>
      </c>
      <c r="M46" s="6"/>
      <c r="N46" s="6"/>
      <c r="O46" s="3" t="s">
        <v>17</v>
      </c>
      <c r="P46" s="18">
        <f t="shared" si="0"/>
        <v>7.5229902106199939E-2</v>
      </c>
      <c r="Q46">
        <f t="shared" si="1"/>
        <v>3804</v>
      </c>
    </row>
    <row r="47" spans="1:17" ht="44" thickBot="1" x14ac:dyDescent="0.4">
      <c r="A47" s="3" t="s">
        <v>94</v>
      </c>
      <c r="B47" s="3" t="s">
        <v>14</v>
      </c>
      <c r="C47" s="4">
        <v>45779</v>
      </c>
      <c r="D47" s="3" t="s">
        <v>56</v>
      </c>
      <c r="E47" s="3" t="s">
        <v>95</v>
      </c>
      <c r="F47" s="8">
        <v>1108</v>
      </c>
      <c r="G47" s="8">
        <v>177</v>
      </c>
      <c r="H47" s="8">
        <v>212</v>
      </c>
      <c r="I47" s="8">
        <v>8864</v>
      </c>
      <c r="J47" s="8">
        <v>8710</v>
      </c>
      <c r="K47" s="8">
        <v>97</v>
      </c>
      <c r="L47" s="6" t="s">
        <v>25</v>
      </c>
      <c r="M47" s="6"/>
      <c r="N47" s="6"/>
      <c r="O47" s="3" t="s">
        <v>32</v>
      </c>
      <c r="P47" s="18">
        <f t="shared" si="0"/>
        <v>0.16888537906137185</v>
      </c>
      <c r="Q47">
        <f t="shared" si="1"/>
        <v>1497</v>
      </c>
    </row>
    <row r="48" spans="1:17" ht="44" thickBot="1" x14ac:dyDescent="0.4">
      <c r="A48" s="3" t="s">
        <v>96</v>
      </c>
      <c r="B48" s="3" t="s">
        <v>14</v>
      </c>
      <c r="C48" s="4">
        <v>45712</v>
      </c>
      <c r="D48" s="3" t="s">
        <v>36</v>
      </c>
      <c r="E48" s="3" t="s">
        <v>39</v>
      </c>
      <c r="F48" s="8">
        <v>2704</v>
      </c>
      <c r="G48" s="8">
        <v>752</v>
      </c>
      <c r="H48" s="8">
        <v>153</v>
      </c>
      <c r="I48" s="8">
        <v>21632</v>
      </c>
      <c r="J48" s="8">
        <v>20792</v>
      </c>
      <c r="K48" s="8">
        <v>127</v>
      </c>
      <c r="L48" s="6" t="s">
        <v>48</v>
      </c>
      <c r="M48" s="6"/>
      <c r="N48" s="6"/>
      <c r="O48" s="3"/>
      <c r="P48" s="18">
        <f t="shared" si="0"/>
        <v>0.16683616863905326</v>
      </c>
      <c r="Q48">
        <f t="shared" si="1"/>
        <v>3609</v>
      </c>
    </row>
    <row r="49" spans="1:17" ht="44" thickBot="1" x14ac:dyDescent="0.4">
      <c r="A49" s="3" t="s">
        <v>97</v>
      </c>
      <c r="B49" s="3" t="s">
        <v>14</v>
      </c>
      <c r="C49" s="4">
        <v>45727</v>
      </c>
      <c r="D49" s="3" t="s">
        <v>29</v>
      </c>
      <c r="E49" s="3" t="s">
        <v>98</v>
      </c>
      <c r="F49" s="8">
        <v>1950</v>
      </c>
      <c r="G49" s="8">
        <v>295</v>
      </c>
      <c r="H49" s="8">
        <v>478</v>
      </c>
      <c r="I49" s="8">
        <v>37050</v>
      </c>
      <c r="J49" s="8">
        <v>36272</v>
      </c>
      <c r="K49" s="8">
        <v>119</v>
      </c>
      <c r="L49" s="6" t="s">
        <v>25</v>
      </c>
      <c r="M49" s="6"/>
      <c r="N49" s="6"/>
      <c r="O49" s="3"/>
      <c r="P49" s="18">
        <f t="shared" si="0"/>
        <v>7.349527665317139E-2</v>
      </c>
      <c r="Q49">
        <f t="shared" si="1"/>
        <v>2723</v>
      </c>
    </row>
    <row r="50" spans="1:17" ht="44" thickBot="1" x14ac:dyDescent="0.4">
      <c r="A50" s="3" t="s">
        <v>99</v>
      </c>
      <c r="B50" s="3" t="s">
        <v>14</v>
      </c>
      <c r="C50" s="4">
        <v>45453</v>
      </c>
      <c r="D50" s="3" t="s">
        <v>29</v>
      </c>
      <c r="E50" s="3" t="s">
        <v>98</v>
      </c>
      <c r="F50" s="8">
        <v>2164</v>
      </c>
      <c r="G50" s="8">
        <v>549</v>
      </c>
      <c r="H50" s="8">
        <v>274</v>
      </c>
      <c r="I50" s="8">
        <v>28132</v>
      </c>
      <c r="J50" s="8">
        <v>27361</v>
      </c>
      <c r="K50" s="8">
        <v>177</v>
      </c>
      <c r="L50" s="6" t="s">
        <v>25</v>
      </c>
      <c r="M50" s="6"/>
      <c r="N50" s="6"/>
      <c r="O50" s="3" t="s">
        <v>32</v>
      </c>
      <c r="P50" s="18">
        <f t="shared" si="0"/>
        <v>0.10617801791554102</v>
      </c>
      <c r="Q50">
        <f t="shared" si="1"/>
        <v>2987</v>
      </c>
    </row>
    <row r="51" spans="1:17" ht="44" thickBot="1" x14ac:dyDescent="0.4">
      <c r="A51" s="3" t="s">
        <v>100</v>
      </c>
      <c r="B51" s="3" t="s">
        <v>23</v>
      </c>
      <c r="C51" s="4">
        <v>45476</v>
      </c>
      <c r="D51" s="3" t="s">
        <v>29</v>
      </c>
      <c r="E51" s="3" t="s">
        <v>101</v>
      </c>
      <c r="F51" s="8">
        <v>2754</v>
      </c>
      <c r="G51" s="8">
        <v>130</v>
      </c>
      <c r="H51" s="8">
        <v>90</v>
      </c>
      <c r="I51" s="8">
        <v>22032</v>
      </c>
      <c r="J51" s="8">
        <v>21288</v>
      </c>
      <c r="K51" s="8">
        <v>112</v>
      </c>
      <c r="L51" s="6" t="s">
        <v>25</v>
      </c>
      <c r="M51" s="6"/>
      <c r="N51" s="6"/>
      <c r="O51" s="3" t="s">
        <v>26</v>
      </c>
      <c r="P51" s="18">
        <f t="shared" si="0"/>
        <v>0.13498547567175018</v>
      </c>
      <c r="Q51">
        <f t="shared" si="1"/>
        <v>2974</v>
      </c>
    </row>
    <row r="52" spans="1:17" ht="44" thickBot="1" x14ac:dyDescent="0.4">
      <c r="A52" s="3" t="s">
        <v>102</v>
      </c>
      <c r="B52" s="3" t="s">
        <v>35</v>
      </c>
      <c r="C52" s="4">
        <v>45456</v>
      </c>
      <c r="D52" s="3" t="s">
        <v>36</v>
      </c>
      <c r="E52" s="3" t="s">
        <v>37</v>
      </c>
      <c r="F52" s="8">
        <v>2200</v>
      </c>
      <c r="G52" s="8">
        <v>504</v>
      </c>
      <c r="H52" s="8">
        <v>239</v>
      </c>
      <c r="I52" s="8">
        <v>37400</v>
      </c>
      <c r="J52" s="8">
        <v>36938</v>
      </c>
      <c r="K52" s="8">
        <v>225</v>
      </c>
      <c r="L52" s="6" t="s">
        <v>48</v>
      </c>
      <c r="M52" s="6"/>
      <c r="N52" s="6"/>
      <c r="O52" s="3" t="s">
        <v>21</v>
      </c>
      <c r="P52" s="18">
        <f t="shared" si="0"/>
        <v>7.8689839572192513E-2</v>
      </c>
      <c r="Q52">
        <f t="shared" si="1"/>
        <v>2943</v>
      </c>
    </row>
    <row r="53" spans="1:17" ht="44" thickBot="1" x14ac:dyDescent="0.4">
      <c r="A53" s="3" t="s">
        <v>103</v>
      </c>
      <c r="B53" s="3" t="s">
        <v>35</v>
      </c>
      <c r="C53" s="4">
        <v>45660</v>
      </c>
      <c r="D53" s="3" t="s">
        <v>41</v>
      </c>
      <c r="E53" s="3" t="s">
        <v>46</v>
      </c>
      <c r="F53" s="8">
        <v>947</v>
      </c>
      <c r="G53" s="8">
        <v>338</v>
      </c>
      <c r="H53" s="8">
        <v>350</v>
      </c>
      <c r="I53" s="8">
        <v>10417</v>
      </c>
      <c r="J53" s="8">
        <v>9730</v>
      </c>
      <c r="K53" s="8">
        <v>34</v>
      </c>
      <c r="L53" s="6" t="s">
        <v>25</v>
      </c>
      <c r="M53" s="6"/>
      <c r="N53" s="6"/>
      <c r="O53" s="3" t="s">
        <v>32</v>
      </c>
      <c r="P53" s="18">
        <f t="shared" si="0"/>
        <v>0.1569549774407219</v>
      </c>
      <c r="Q53">
        <f t="shared" si="1"/>
        <v>1635</v>
      </c>
    </row>
    <row r="54" spans="1:17" ht="44" thickBot="1" x14ac:dyDescent="0.4">
      <c r="A54" s="3" t="s">
        <v>104</v>
      </c>
      <c r="B54" s="3" t="s">
        <v>23</v>
      </c>
      <c r="C54" s="4">
        <v>45712</v>
      </c>
      <c r="D54" s="3" t="s">
        <v>36</v>
      </c>
      <c r="E54" s="3" t="s">
        <v>52</v>
      </c>
      <c r="F54" s="8">
        <v>804</v>
      </c>
      <c r="G54" s="8">
        <v>639</v>
      </c>
      <c r="H54" s="8">
        <v>43</v>
      </c>
      <c r="I54" s="8">
        <v>4020</v>
      </c>
      <c r="J54" s="8">
        <v>3144</v>
      </c>
      <c r="K54" s="8">
        <v>11</v>
      </c>
      <c r="L54" s="7" t="s">
        <v>31</v>
      </c>
      <c r="M54" s="7" t="s">
        <v>355</v>
      </c>
      <c r="N54" s="7"/>
      <c r="O54" s="3"/>
      <c r="P54" s="18">
        <f t="shared" si="0"/>
        <v>0.36965174129353234</v>
      </c>
      <c r="Q54">
        <f t="shared" si="1"/>
        <v>1486</v>
      </c>
    </row>
    <row r="55" spans="1:17" ht="44" thickBot="1" x14ac:dyDescent="0.4">
      <c r="A55" s="3" t="s">
        <v>105</v>
      </c>
      <c r="B55" s="3" t="s">
        <v>23</v>
      </c>
      <c r="C55" s="4">
        <v>45729</v>
      </c>
      <c r="D55" s="3" t="s">
        <v>36</v>
      </c>
      <c r="E55" s="3" t="s">
        <v>52</v>
      </c>
      <c r="F55" s="8">
        <v>1686</v>
      </c>
      <c r="G55" s="8">
        <v>904</v>
      </c>
      <c r="H55" s="8">
        <v>472</v>
      </c>
      <c r="I55" s="8">
        <v>18546</v>
      </c>
      <c r="J55" s="8">
        <v>18171</v>
      </c>
      <c r="K55" s="8">
        <v>52</v>
      </c>
      <c r="L55" s="6" t="s">
        <v>48</v>
      </c>
      <c r="M55" s="6"/>
      <c r="N55" s="6"/>
      <c r="O55" s="3" t="s">
        <v>21</v>
      </c>
      <c r="P55" s="18">
        <f t="shared" si="0"/>
        <v>0.16510298716704411</v>
      </c>
      <c r="Q55">
        <f t="shared" si="1"/>
        <v>3062</v>
      </c>
    </row>
    <row r="56" spans="1:17" ht="44" thickBot="1" x14ac:dyDescent="0.4">
      <c r="A56" s="3" t="s">
        <v>106</v>
      </c>
      <c r="B56" s="3" t="s">
        <v>35</v>
      </c>
      <c r="C56" s="4">
        <v>45460</v>
      </c>
      <c r="D56" s="3" t="s">
        <v>41</v>
      </c>
      <c r="E56" s="3" t="s">
        <v>46</v>
      </c>
      <c r="F56" s="8">
        <v>1226</v>
      </c>
      <c r="G56" s="8">
        <v>119</v>
      </c>
      <c r="H56" s="8">
        <v>7</v>
      </c>
      <c r="I56" s="8">
        <v>14712</v>
      </c>
      <c r="J56" s="8">
        <v>14049</v>
      </c>
      <c r="K56" s="8">
        <v>123</v>
      </c>
      <c r="L56" s="6" t="s">
        <v>31</v>
      </c>
      <c r="M56" s="6"/>
      <c r="N56" s="6"/>
      <c r="O56" s="3" t="s">
        <v>32</v>
      </c>
      <c r="P56" s="18">
        <f t="shared" si="0"/>
        <v>9.1897770527460579E-2</v>
      </c>
      <c r="Q56">
        <f t="shared" si="1"/>
        <v>1352</v>
      </c>
    </row>
    <row r="57" spans="1:17" ht="44" thickBot="1" x14ac:dyDescent="0.4">
      <c r="A57" s="3" t="s">
        <v>107</v>
      </c>
      <c r="B57" s="3" t="s">
        <v>35</v>
      </c>
      <c r="C57" s="4">
        <v>45644</v>
      </c>
      <c r="D57" s="3" t="s">
        <v>36</v>
      </c>
      <c r="E57" s="3" t="s">
        <v>37</v>
      </c>
      <c r="F57" s="8">
        <v>2946</v>
      </c>
      <c r="G57" s="8">
        <v>498</v>
      </c>
      <c r="H57" s="8">
        <v>367</v>
      </c>
      <c r="I57" s="8">
        <v>29460</v>
      </c>
      <c r="J57" s="8">
        <v>28527</v>
      </c>
      <c r="K57" s="8">
        <v>60</v>
      </c>
      <c r="L57" s="6" t="s">
        <v>48</v>
      </c>
      <c r="M57" s="6"/>
      <c r="N57" s="6"/>
      <c r="O57" s="3" t="s">
        <v>26</v>
      </c>
      <c r="P57" s="18">
        <f t="shared" si="0"/>
        <v>0.12936184657162253</v>
      </c>
      <c r="Q57">
        <f t="shared" si="1"/>
        <v>3811</v>
      </c>
    </row>
    <row r="58" spans="1:17" ht="44" thickBot="1" x14ac:dyDescent="0.4">
      <c r="A58" s="3" t="s">
        <v>108</v>
      </c>
      <c r="B58" s="3" t="s">
        <v>14</v>
      </c>
      <c r="C58" s="4">
        <v>45586</v>
      </c>
      <c r="D58" s="3" t="s">
        <v>56</v>
      </c>
      <c r="E58" s="3" t="s">
        <v>95</v>
      </c>
      <c r="F58" s="8">
        <v>2825</v>
      </c>
      <c r="G58" s="8">
        <v>535</v>
      </c>
      <c r="H58" s="8">
        <v>295</v>
      </c>
      <c r="I58" s="8">
        <v>45200</v>
      </c>
      <c r="J58" s="8">
        <v>44739</v>
      </c>
      <c r="K58" s="8">
        <v>169</v>
      </c>
      <c r="L58" s="6" t="s">
        <v>25</v>
      </c>
      <c r="M58" s="6"/>
      <c r="N58" s="6"/>
      <c r="O58" s="3" t="s">
        <v>17</v>
      </c>
      <c r="P58" s="18">
        <f t="shared" si="0"/>
        <v>8.0862831858407078E-2</v>
      </c>
      <c r="Q58">
        <f t="shared" si="1"/>
        <v>3655</v>
      </c>
    </row>
    <row r="59" spans="1:17" ht="44" thickBot="1" x14ac:dyDescent="0.4">
      <c r="A59" s="3" t="s">
        <v>109</v>
      </c>
      <c r="B59" s="3" t="s">
        <v>28</v>
      </c>
      <c r="C59" s="4">
        <v>45762</v>
      </c>
      <c r="D59" s="3" t="s">
        <v>15</v>
      </c>
      <c r="E59" s="3" t="s">
        <v>61</v>
      </c>
      <c r="F59" s="8">
        <v>103</v>
      </c>
      <c r="G59" s="8">
        <v>770</v>
      </c>
      <c r="H59" s="8">
        <v>19</v>
      </c>
      <c r="I59" s="8">
        <v>1030</v>
      </c>
      <c r="J59" s="8">
        <v>410</v>
      </c>
      <c r="K59" s="8">
        <v>262</v>
      </c>
      <c r="L59" s="6" t="s">
        <v>25</v>
      </c>
      <c r="M59" s="6"/>
      <c r="N59" s="6"/>
      <c r="O59" s="3" t="s">
        <v>32</v>
      </c>
      <c r="P59" s="18">
        <f t="shared" si="0"/>
        <v>0.86601941747572819</v>
      </c>
      <c r="Q59">
        <f t="shared" si="1"/>
        <v>892</v>
      </c>
    </row>
    <row r="60" spans="1:17" ht="44" thickBot="1" x14ac:dyDescent="0.4">
      <c r="A60" s="3" t="s">
        <v>110</v>
      </c>
      <c r="B60" s="3" t="s">
        <v>28</v>
      </c>
      <c r="C60" s="4">
        <v>45465</v>
      </c>
      <c r="D60" s="3" t="s">
        <v>19</v>
      </c>
      <c r="E60" s="3" t="s">
        <v>78</v>
      </c>
      <c r="F60" s="8">
        <v>2180</v>
      </c>
      <c r="G60" s="8">
        <v>263</v>
      </c>
      <c r="H60" s="8">
        <v>387</v>
      </c>
      <c r="I60" s="8">
        <v>30520</v>
      </c>
      <c r="J60" s="8">
        <v>30059</v>
      </c>
      <c r="K60" s="8">
        <v>174</v>
      </c>
      <c r="L60" s="6" t="s">
        <v>31</v>
      </c>
      <c r="M60" s="6"/>
      <c r="N60" s="6"/>
      <c r="O60" s="3"/>
      <c r="P60" s="18">
        <f t="shared" si="0"/>
        <v>9.2726081258191345E-2</v>
      </c>
      <c r="Q60">
        <f t="shared" si="1"/>
        <v>2830</v>
      </c>
    </row>
    <row r="61" spans="1:17" ht="44" thickBot="1" x14ac:dyDescent="0.4">
      <c r="A61" s="3" t="s">
        <v>111</v>
      </c>
      <c r="B61" s="3" t="s">
        <v>28</v>
      </c>
      <c r="C61" s="4">
        <v>45685</v>
      </c>
      <c r="D61" s="3" t="s">
        <v>56</v>
      </c>
      <c r="E61" s="3" t="s">
        <v>63</v>
      </c>
      <c r="F61" s="8">
        <v>904</v>
      </c>
      <c r="G61" s="8">
        <v>973</v>
      </c>
      <c r="H61" s="8">
        <v>63</v>
      </c>
      <c r="I61" s="8">
        <v>11752</v>
      </c>
      <c r="J61" s="8">
        <v>11580</v>
      </c>
      <c r="K61" s="8">
        <v>84</v>
      </c>
      <c r="L61" s="6" t="s">
        <v>31</v>
      </c>
      <c r="M61" s="6" t="s">
        <v>25</v>
      </c>
      <c r="N61" s="6" t="s">
        <v>354</v>
      </c>
      <c r="O61" s="3" t="s">
        <v>26</v>
      </c>
      <c r="P61" s="18">
        <f t="shared" si="0"/>
        <v>0.1650782845473111</v>
      </c>
      <c r="Q61">
        <f t="shared" si="1"/>
        <v>1940</v>
      </c>
    </row>
    <row r="62" spans="1:17" ht="44" thickBot="1" x14ac:dyDescent="0.4">
      <c r="A62" s="105" t="s">
        <v>112</v>
      </c>
      <c r="B62" s="3" t="s">
        <v>14</v>
      </c>
      <c r="C62" s="4">
        <v>45540</v>
      </c>
      <c r="D62" s="3" t="s">
        <v>56</v>
      </c>
      <c r="E62" s="3" t="s">
        <v>95</v>
      </c>
      <c r="F62" s="8">
        <v>4886</v>
      </c>
      <c r="G62" s="8">
        <v>983</v>
      </c>
      <c r="H62" s="8">
        <v>409</v>
      </c>
      <c r="I62" s="8">
        <v>43974</v>
      </c>
      <c r="J62" s="8">
        <v>43239</v>
      </c>
      <c r="K62" s="8">
        <v>65</v>
      </c>
      <c r="L62" s="6" t="s">
        <v>25</v>
      </c>
      <c r="M62" s="6"/>
      <c r="N62" s="6"/>
      <c r="O62" s="3" t="s">
        <v>17</v>
      </c>
      <c r="P62" s="18">
        <f t="shared" si="0"/>
        <v>0.14276618001546368</v>
      </c>
      <c r="Q62">
        <f t="shared" si="1"/>
        <v>6278</v>
      </c>
    </row>
    <row r="63" spans="1:17" ht="44" thickBot="1" x14ac:dyDescent="0.4">
      <c r="A63" s="3" t="s">
        <v>113</v>
      </c>
      <c r="B63" s="3" t="s">
        <v>14</v>
      </c>
      <c r="C63" s="4">
        <v>45618</v>
      </c>
      <c r="D63" s="3" t="s">
        <v>36</v>
      </c>
      <c r="E63" s="3" t="s">
        <v>39</v>
      </c>
      <c r="F63" s="8">
        <v>53</v>
      </c>
      <c r="G63" s="8">
        <v>81</v>
      </c>
      <c r="H63" s="8">
        <v>379</v>
      </c>
      <c r="I63" s="8">
        <v>954</v>
      </c>
      <c r="J63" s="8">
        <v>7</v>
      </c>
      <c r="K63" s="8">
        <v>148</v>
      </c>
      <c r="L63" s="6" t="s">
        <v>25</v>
      </c>
      <c r="M63" s="6"/>
      <c r="N63" s="6"/>
      <c r="O63" s="3" t="s">
        <v>26</v>
      </c>
      <c r="P63" s="18">
        <f t="shared" si="0"/>
        <v>0.53773584905660377</v>
      </c>
      <c r="Q63">
        <f t="shared" si="1"/>
        <v>513</v>
      </c>
    </row>
    <row r="64" spans="1:17" ht="44" thickBot="1" x14ac:dyDescent="0.4">
      <c r="A64" s="3" t="s">
        <v>114</v>
      </c>
      <c r="B64" s="3" t="s">
        <v>14</v>
      </c>
      <c r="C64" s="4">
        <v>45504</v>
      </c>
      <c r="D64" s="3" t="s">
        <v>36</v>
      </c>
      <c r="E64" s="3" t="s">
        <v>39</v>
      </c>
      <c r="F64" s="8">
        <v>4507</v>
      </c>
      <c r="G64" s="8">
        <v>217</v>
      </c>
      <c r="H64" s="8">
        <v>13</v>
      </c>
      <c r="I64" s="8">
        <v>90140</v>
      </c>
      <c r="J64" s="8">
        <v>89591</v>
      </c>
      <c r="K64" s="8">
        <v>125</v>
      </c>
      <c r="L64" s="6" t="s">
        <v>48</v>
      </c>
      <c r="M64" s="6"/>
      <c r="N64" s="6"/>
      <c r="O64" s="3" t="s">
        <v>26</v>
      </c>
      <c r="P64" s="18">
        <f t="shared" si="0"/>
        <v>5.2551586421122697E-2</v>
      </c>
      <c r="Q64">
        <f t="shared" si="1"/>
        <v>4737</v>
      </c>
    </row>
    <row r="65" spans="1:17" ht="44" thickBot="1" x14ac:dyDescent="0.4">
      <c r="A65" s="3" t="s">
        <v>115</v>
      </c>
      <c r="B65" s="3" t="s">
        <v>35</v>
      </c>
      <c r="C65" s="4">
        <v>45521</v>
      </c>
      <c r="D65" s="3" t="s">
        <v>41</v>
      </c>
      <c r="E65" s="3" t="s">
        <v>46</v>
      </c>
      <c r="F65" s="8">
        <v>2878</v>
      </c>
      <c r="G65" s="8">
        <v>248</v>
      </c>
      <c r="H65" s="8">
        <v>416</v>
      </c>
      <c r="I65" s="8">
        <v>43170</v>
      </c>
      <c r="J65" s="8">
        <v>42667</v>
      </c>
      <c r="K65" s="8">
        <v>75</v>
      </c>
      <c r="L65" s="6" t="s">
        <v>48</v>
      </c>
      <c r="M65" s="6"/>
      <c r="N65" s="6"/>
      <c r="O65" s="3" t="s">
        <v>26</v>
      </c>
      <c r="P65" s="18">
        <f t="shared" si="0"/>
        <v>8.2047718322909427E-2</v>
      </c>
      <c r="Q65">
        <f t="shared" si="1"/>
        <v>3542</v>
      </c>
    </row>
    <row r="66" spans="1:17" ht="44" thickBot="1" x14ac:dyDescent="0.4">
      <c r="A66" s="3" t="s">
        <v>116</v>
      </c>
      <c r="B66" s="3" t="s">
        <v>28</v>
      </c>
      <c r="C66" s="4">
        <v>45744</v>
      </c>
      <c r="D66" s="3" t="s">
        <v>29</v>
      </c>
      <c r="E66" s="3" t="s">
        <v>30</v>
      </c>
      <c r="F66" s="8">
        <v>1881</v>
      </c>
      <c r="G66" s="8">
        <v>501</v>
      </c>
      <c r="H66" s="8">
        <v>99</v>
      </c>
      <c r="I66" s="8">
        <v>20691</v>
      </c>
      <c r="J66" s="8">
        <v>19987</v>
      </c>
      <c r="K66" s="8">
        <v>289</v>
      </c>
      <c r="L66" s="6" t="s">
        <v>31</v>
      </c>
      <c r="M66" s="6"/>
      <c r="N66" s="6"/>
      <c r="O66" s="3"/>
      <c r="P66" s="18">
        <f t="shared" ref="P66:P129" si="2">((F66+G66+H66)/I66)</f>
        <v>0.11990720603160794</v>
      </c>
      <c r="Q66">
        <f t="shared" ref="Q66:Q129" si="3">(F66+G66+H66)</f>
        <v>2481</v>
      </c>
    </row>
    <row r="67" spans="1:17" ht="44" thickBot="1" x14ac:dyDescent="0.4">
      <c r="A67" s="3" t="s">
        <v>117</v>
      </c>
      <c r="B67" s="3" t="s">
        <v>14</v>
      </c>
      <c r="C67" s="4">
        <v>45499</v>
      </c>
      <c r="D67" s="3" t="s">
        <v>36</v>
      </c>
      <c r="E67" s="3" t="s">
        <v>39</v>
      </c>
      <c r="F67" s="8">
        <v>432</v>
      </c>
      <c r="G67" s="8">
        <v>171</v>
      </c>
      <c r="H67" s="8">
        <v>280</v>
      </c>
      <c r="I67" s="8">
        <v>3024</v>
      </c>
      <c r="J67" s="8">
        <v>2285</v>
      </c>
      <c r="K67" s="8">
        <v>184</v>
      </c>
      <c r="L67" s="6" t="s">
        <v>31</v>
      </c>
      <c r="M67" s="6"/>
      <c r="N67" s="6"/>
      <c r="O67" s="3" t="s">
        <v>17</v>
      </c>
      <c r="P67" s="18">
        <f t="shared" si="2"/>
        <v>0.29199735449735448</v>
      </c>
      <c r="Q67">
        <f t="shared" si="3"/>
        <v>883</v>
      </c>
    </row>
    <row r="68" spans="1:17" ht="44" thickBot="1" x14ac:dyDescent="0.4">
      <c r="A68" s="3" t="s">
        <v>118</v>
      </c>
      <c r="B68" s="3" t="s">
        <v>35</v>
      </c>
      <c r="C68" s="4">
        <v>45745</v>
      </c>
      <c r="D68" s="3" t="s">
        <v>36</v>
      </c>
      <c r="E68" s="3" t="s">
        <v>37</v>
      </c>
      <c r="F68" s="8">
        <v>4712</v>
      </c>
      <c r="G68" s="8">
        <v>568</v>
      </c>
      <c r="H68" s="8">
        <v>127</v>
      </c>
      <c r="I68" s="8">
        <v>84816</v>
      </c>
      <c r="J68" s="8">
        <v>84691</v>
      </c>
      <c r="K68" s="8">
        <v>100</v>
      </c>
      <c r="L68" s="6" t="s">
        <v>31</v>
      </c>
      <c r="M68" s="6"/>
      <c r="N68" s="6"/>
      <c r="O68" s="3" t="s">
        <v>26</v>
      </c>
      <c r="P68" s="18">
        <f t="shared" si="2"/>
        <v>6.3749764195434822E-2</v>
      </c>
      <c r="Q68">
        <f t="shared" si="3"/>
        <v>5407</v>
      </c>
    </row>
    <row r="69" spans="1:17" ht="44" thickBot="1" x14ac:dyDescent="0.4">
      <c r="A69" s="3" t="s">
        <v>119</v>
      </c>
      <c r="B69" s="3" t="s">
        <v>28</v>
      </c>
      <c r="C69" s="4">
        <v>45634</v>
      </c>
      <c r="D69" s="3" t="s">
        <v>29</v>
      </c>
      <c r="E69" s="3" t="s">
        <v>30</v>
      </c>
      <c r="F69" s="8">
        <v>2610</v>
      </c>
      <c r="G69" s="8">
        <v>126</v>
      </c>
      <c r="H69" s="8">
        <v>288</v>
      </c>
      <c r="I69" s="8">
        <v>15660</v>
      </c>
      <c r="J69" s="8">
        <v>15145</v>
      </c>
      <c r="K69" s="8">
        <v>73</v>
      </c>
      <c r="L69" s="6" t="s">
        <v>31</v>
      </c>
      <c r="M69" s="6"/>
      <c r="N69" s="6"/>
      <c r="O69" s="3"/>
      <c r="P69" s="18">
        <f t="shared" si="2"/>
        <v>0.19310344827586207</v>
      </c>
      <c r="Q69">
        <f t="shared" si="3"/>
        <v>3024</v>
      </c>
    </row>
    <row r="70" spans="1:17" ht="44" thickBot="1" x14ac:dyDescent="0.4">
      <c r="A70" s="3" t="s">
        <v>120</v>
      </c>
      <c r="B70" s="3" t="s">
        <v>14</v>
      </c>
      <c r="C70" s="4">
        <v>45724</v>
      </c>
      <c r="D70" s="3" t="s">
        <v>19</v>
      </c>
      <c r="E70" s="3" t="s">
        <v>20</v>
      </c>
      <c r="F70" s="8">
        <v>1292</v>
      </c>
      <c r="G70" s="8">
        <v>626</v>
      </c>
      <c r="H70" s="8">
        <v>496</v>
      </c>
      <c r="I70" s="8">
        <v>25840</v>
      </c>
      <c r="J70" s="8">
        <v>24916</v>
      </c>
      <c r="K70" s="8">
        <v>149</v>
      </c>
      <c r="L70" s="6" t="s">
        <v>48</v>
      </c>
      <c r="M70" s="6"/>
      <c r="N70" s="6"/>
      <c r="O70" s="3" t="s">
        <v>26</v>
      </c>
      <c r="P70" s="18">
        <f t="shared" si="2"/>
        <v>9.3421052631578946E-2</v>
      </c>
      <c r="Q70">
        <f t="shared" si="3"/>
        <v>2414</v>
      </c>
    </row>
    <row r="71" spans="1:17" ht="44" thickBot="1" x14ac:dyDescent="0.4">
      <c r="A71" s="3" t="s">
        <v>121</v>
      </c>
      <c r="B71" s="3" t="s">
        <v>35</v>
      </c>
      <c r="C71" s="4">
        <v>45749</v>
      </c>
      <c r="D71" s="3" t="s">
        <v>56</v>
      </c>
      <c r="E71" s="3" t="s">
        <v>57</v>
      </c>
      <c r="F71" s="8">
        <v>199</v>
      </c>
      <c r="G71" s="8">
        <v>772</v>
      </c>
      <c r="H71" s="8">
        <v>400</v>
      </c>
      <c r="I71" s="8">
        <v>3582</v>
      </c>
      <c r="J71" s="8">
        <v>2988</v>
      </c>
      <c r="K71" s="8">
        <v>43</v>
      </c>
      <c r="L71" s="6" t="s">
        <v>25</v>
      </c>
      <c r="M71" s="6"/>
      <c r="N71" s="6"/>
      <c r="O71" s="3"/>
      <c r="P71" s="18">
        <f t="shared" si="2"/>
        <v>0.38274706867671693</v>
      </c>
      <c r="Q71">
        <f t="shared" si="3"/>
        <v>1371</v>
      </c>
    </row>
    <row r="72" spans="1:17" ht="44" thickBot="1" x14ac:dyDescent="0.4">
      <c r="A72" s="3" t="s">
        <v>122</v>
      </c>
      <c r="B72" s="3" t="s">
        <v>23</v>
      </c>
      <c r="C72" s="4">
        <v>45537</v>
      </c>
      <c r="D72" s="3" t="s">
        <v>36</v>
      </c>
      <c r="E72" s="3" t="s">
        <v>52</v>
      </c>
      <c r="F72" s="8">
        <v>2551</v>
      </c>
      <c r="G72" s="8">
        <v>915</v>
      </c>
      <c r="H72" s="8">
        <v>205</v>
      </c>
      <c r="I72" s="8">
        <v>30612</v>
      </c>
      <c r="J72" s="8">
        <v>30360</v>
      </c>
      <c r="K72" s="8">
        <v>227</v>
      </c>
      <c r="L72" s="6" t="s">
        <v>25</v>
      </c>
      <c r="M72" s="6"/>
      <c r="N72" s="6"/>
      <c r="O72" s="3" t="s">
        <v>21</v>
      </c>
      <c r="P72" s="18">
        <f t="shared" si="2"/>
        <v>0.1199202926956749</v>
      </c>
      <c r="Q72">
        <f t="shared" si="3"/>
        <v>3671</v>
      </c>
    </row>
    <row r="73" spans="1:17" ht="44" thickBot="1" x14ac:dyDescent="0.4">
      <c r="A73" s="3" t="s">
        <v>123</v>
      </c>
      <c r="B73" s="3" t="s">
        <v>23</v>
      </c>
      <c r="C73" s="4">
        <v>45719</v>
      </c>
      <c r="D73" s="3" t="s">
        <v>15</v>
      </c>
      <c r="E73" s="3" t="s">
        <v>24</v>
      </c>
      <c r="F73" s="8">
        <v>296</v>
      </c>
      <c r="G73" s="8">
        <v>60</v>
      </c>
      <c r="H73" s="8">
        <v>141</v>
      </c>
      <c r="I73" s="8">
        <v>5624</v>
      </c>
      <c r="J73" s="8">
        <v>5239</v>
      </c>
      <c r="K73" s="8">
        <v>88</v>
      </c>
      <c r="L73" s="6" t="s">
        <v>31</v>
      </c>
      <c r="M73" s="6"/>
      <c r="N73" s="6"/>
      <c r="O73" s="3" t="s">
        <v>21</v>
      </c>
      <c r="P73" s="18">
        <f t="shared" si="2"/>
        <v>8.837126600284495E-2</v>
      </c>
      <c r="Q73">
        <f t="shared" si="3"/>
        <v>497</v>
      </c>
    </row>
    <row r="74" spans="1:17" ht="44" thickBot="1" x14ac:dyDescent="0.4">
      <c r="A74" s="3" t="s">
        <v>124</v>
      </c>
      <c r="B74" s="3" t="s">
        <v>35</v>
      </c>
      <c r="C74" s="4">
        <v>45583</v>
      </c>
      <c r="D74" s="3" t="s">
        <v>29</v>
      </c>
      <c r="E74" s="3" t="s">
        <v>54</v>
      </c>
      <c r="F74" s="8">
        <v>4126</v>
      </c>
      <c r="G74" s="8">
        <v>426</v>
      </c>
      <c r="H74" s="8">
        <v>486</v>
      </c>
      <c r="I74" s="8">
        <v>78394</v>
      </c>
      <c r="J74" s="8">
        <v>77798</v>
      </c>
      <c r="K74" s="8">
        <v>88</v>
      </c>
      <c r="L74" s="6" t="s">
        <v>48</v>
      </c>
      <c r="M74" s="6"/>
      <c r="N74" s="6"/>
      <c r="O74" s="3" t="s">
        <v>32</v>
      </c>
      <c r="P74" s="18">
        <f t="shared" si="2"/>
        <v>6.4265122330790625E-2</v>
      </c>
      <c r="Q74">
        <f t="shared" si="3"/>
        <v>5038</v>
      </c>
    </row>
    <row r="75" spans="1:17" ht="44" thickBot="1" x14ac:dyDescent="0.4">
      <c r="A75" s="3" t="s">
        <v>125</v>
      </c>
      <c r="B75" s="3" t="s">
        <v>23</v>
      </c>
      <c r="C75" s="4">
        <v>45593</v>
      </c>
      <c r="D75" s="3" t="s">
        <v>15</v>
      </c>
      <c r="E75" s="3" t="s">
        <v>24</v>
      </c>
      <c r="F75" s="8">
        <v>1855</v>
      </c>
      <c r="G75" s="8">
        <v>200</v>
      </c>
      <c r="H75" s="8">
        <v>174</v>
      </c>
      <c r="I75" s="8">
        <v>16695</v>
      </c>
      <c r="J75" s="8">
        <v>16330</v>
      </c>
      <c r="K75" s="8">
        <v>123</v>
      </c>
      <c r="L75" s="6" t="s">
        <v>25</v>
      </c>
      <c r="M75" s="6"/>
      <c r="N75" s="6"/>
      <c r="O75" s="3" t="s">
        <v>26</v>
      </c>
      <c r="P75" s="18">
        <f t="shared" si="2"/>
        <v>0.13351302785265048</v>
      </c>
      <c r="Q75">
        <f t="shared" si="3"/>
        <v>2229</v>
      </c>
    </row>
    <row r="76" spans="1:17" ht="44" thickBot="1" x14ac:dyDescent="0.4">
      <c r="A76" s="3" t="s">
        <v>126</v>
      </c>
      <c r="B76" s="3" t="s">
        <v>28</v>
      </c>
      <c r="C76" s="4">
        <v>45505</v>
      </c>
      <c r="D76" s="3" t="s">
        <v>15</v>
      </c>
      <c r="E76" s="3" t="s">
        <v>61</v>
      </c>
      <c r="F76" s="8">
        <v>1674</v>
      </c>
      <c r="G76" s="8">
        <v>929</v>
      </c>
      <c r="H76" s="8">
        <v>37</v>
      </c>
      <c r="I76" s="8">
        <v>21762</v>
      </c>
      <c r="J76" s="8">
        <v>20998</v>
      </c>
      <c r="K76" s="8">
        <v>255</v>
      </c>
      <c r="L76" s="6" t="s">
        <v>25</v>
      </c>
      <c r="M76" s="6"/>
      <c r="N76" s="6"/>
      <c r="O76" s="3" t="s">
        <v>32</v>
      </c>
      <c r="P76" s="18">
        <f t="shared" si="2"/>
        <v>0.12131237937689551</v>
      </c>
      <c r="Q76">
        <f t="shared" si="3"/>
        <v>2640</v>
      </c>
    </row>
    <row r="77" spans="1:17" ht="44" thickBot="1" x14ac:dyDescent="0.4">
      <c r="A77" s="3" t="s">
        <v>127</v>
      </c>
      <c r="B77" s="3" t="s">
        <v>14</v>
      </c>
      <c r="C77" s="4">
        <v>45603</v>
      </c>
      <c r="D77" s="3" t="s">
        <v>29</v>
      </c>
      <c r="E77" s="3" t="s">
        <v>98</v>
      </c>
      <c r="F77" s="8">
        <v>1121</v>
      </c>
      <c r="G77" s="8">
        <v>135</v>
      </c>
      <c r="H77" s="8">
        <v>18</v>
      </c>
      <c r="I77" s="8">
        <v>15694</v>
      </c>
      <c r="J77" s="8">
        <v>14957</v>
      </c>
      <c r="K77" s="8">
        <v>99</v>
      </c>
      <c r="L77" s="6" t="s">
        <v>25</v>
      </c>
      <c r="M77" s="6"/>
      <c r="N77" s="6"/>
      <c r="O77" s="3" t="s">
        <v>32</v>
      </c>
      <c r="P77" s="18">
        <f t="shared" si="2"/>
        <v>8.1177520071364848E-2</v>
      </c>
      <c r="Q77">
        <f t="shared" si="3"/>
        <v>1274</v>
      </c>
    </row>
    <row r="78" spans="1:17" ht="44" thickBot="1" x14ac:dyDescent="0.4">
      <c r="A78" s="3" t="s">
        <v>128</v>
      </c>
      <c r="B78" s="3" t="s">
        <v>35</v>
      </c>
      <c r="C78" s="4">
        <v>45720</v>
      </c>
      <c r="D78" s="3" t="s">
        <v>29</v>
      </c>
      <c r="E78" s="3" t="s">
        <v>54</v>
      </c>
      <c r="F78" s="8">
        <v>1249</v>
      </c>
      <c r="G78" s="8">
        <v>116</v>
      </c>
      <c r="H78" s="8">
        <v>420</v>
      </c>
      <c r="I78" s="8">
        <v>8743</v>
      </c>
      <c r="J78" s="8">
        <v>8538</v>
      </c>
      <c r="K78" s="8">
        <v>63</v>
      </c>
      <c r="L78" s="6" t="s">
        <v>25</v>
      </c>
      <c r="M78" s="6"/>
      <c r="N78" s="6"/>
      <c r="O78" s="3"/>
      <c r="P78" s="18">
        <f t="shared" si="2"/>
        <v>0.20416333066453163</v>
      </c>
      <c r="Q78">
        <f t="shared" si="3"/>
        <v>1785</v>
      </c>
    </row>
    <row r="79" spans="1:17" ht="44" thickBot="1" x14ac:dyDescent="0.4">
      <c r="A79" s="3" t="s">
        <v>129</v>
      </c>
      <c r="B79" s="3" t="s">
        <v>14</v>
      </c>
      <c r="C79" s="4">
        <v>45460</v>
      </c>
      <c r="D79" s="3" t="s">
        <v>41</v>
      </c>
      <c r="E79" s="3" t="s">
        <v>88</v>
      </c>
      <c r="F79" s="8">
        <v>954</v>
      </c>
      <c r="G79" s="8">
        <v>324</v>
      </c>
      <c r="H79" s="8">
        <v>288</v>
      </c>
      <c r="I79" s="8">
        <v>19080</v>
      </c>
      <c r="J79" s="8">
        <v>18859</v>
      </c>
      <c r="K79" s="8">
        <v>21</v>
      </c>
      <c r="L79" s="6" t="s">
        <v>48</v>
      </c>
      <c r="M79" s="6"/>
      <c r="N79" s="6"/>
      <c r="O79" s="3" t="s">
        <v>32</v>
      </c>
      <c r="P79" s="18">
        <f t="shared" si="2"/>
        <v>8.2075471698113203E-2</v>
      </c>
      <c r="Q79">
        <f t="shared" si="3"/>
        <v>1566</v>
      </c>
    </row>
    <row r="80" spans="1:17" ht="44" thickBot="1" x14ac:dyDescent="0.4">
      <c r="A80" s="3" t="s">
        <v>130</v>
      </c>
      <c r="B80" s="3" t="s">
        <v>28</v>
      </c>
      <c r="C80" s="4">
        <v>45574</v>
      </c>
      <c r="D80" s="3" t="s">
        <v>36</v>
      </c>
      <c r="E80" s="3" t="s">
        <v>65</v>
      </c>
      <c r="F80" s="8">
        <v>3068</v>
      </c>
      <c r="G80" s="8">
        <v>137</v>
      </c>
      <c r="H80" s="8">
        <v>329</v>
      </c>
      <c r="I80" s="8">
        <v>39884</v>
      </c>
      <c r="J80" s="8">
        <v>39404</v>
      </c>
      <c r="K80" s="8">
        <v>266</v>
      </c>
      <c r="L80" s="6" t="s">
        <v>31</v>
      </c>
      <c r="M80" s="6"/>
      <c r="N80" s="6"/>
      <c r="O80" s="3" t="s">
        <v>21</v>
      </c>
      <c r="P80" s="18">
        <f t="shared" si="2"/>
        <v>8.860696018453515E-2</v>
      </c>
      <c r="Q80">
        <f t="shared" si="3"/>
        <v>3534</v>
      </c>
    </row>
    <row r="81" spans="1:17" ht="44" thickBot="1" x14ac:dyDescent="0.4">
      <c r="A81" s="3" t="s">
        <v>131</v>
      </c>
      <c r="B81" s="3" t="s">
        <v>28</v>
      </c>
      <c r="C81" s="4">
        <v>45456</v>
      </c>
      <c r="D81" s="3" t="s">
        <v>29</v>
      </c>
      <c r="E81" s="3" t="s">
        <v>30</v>
      </c>
      <c r="F81" s="8">
        <v>2103</v>
      </c>
      <c r="G81" s="8">
        <v>892</v>
      </c>
      <c r="H81" s="8">
        <v>103</v>
      </c>
      <c r="I81" s="8">
        <v>39957</v>
      </c>
      <c r="J81" s="8">
        <v>39466</v>
      </c>
      <c r="K81" s="8">
        <v>28</v>
      </c>
      <c r="L81" s="6" t="s">
        <v>48</v>
      </c>
      <c r="M81" s="6"/>
      <c r="N81" s="6"/>
      <c r="O81" s="3"/>
      <c r="P81" s="18">
        <f t="shared" si="2"/>
        <v>7.7533348349475686E-2</v>
      </c>
      <c r="Q81">
        <f t="shared" si="3"/>
        <v>3098</v>
      </c>
    </row>
    <row r="82" spans="1:17" ht="44" thickBot="1" x14ac:dyDescent="0.4">
      <c r="A82" s="3" t="s">
        <v>132</v>
      </c>
      <c r="B82" s="3" t="s">
        <v>28</v>
      </c>
      <c r="C82" s="4">
        <v>45584</v>
      </c>
      <c r="D82" s="3" t="s">
        <v>29</v>
      </c>
      <c r="E82" s="3" t="s">
        <v>30</v>
      </c>
      <c r="F82" s="8">
        <v>1816</v>
      </c>
      <c r="G82" s="8">
        <v>29</v>
      </c>
      <c r="H82" s="8">
        <v>41</v>
      </c>
      <c r="I82" s="8">
        <v>19976</v>
      </c>
      <c r="J82" s="8">
        <v>19262</v>
      </c>
      <c r="K82" s="8">
        <v>283</v>
      </c>
      <c r="L82" s="6" t="s">
        <v>25</v>
      </c>
      <c r="M82" s="6"/>
      <c r="N82" s="6"/>
      <c r="O82" s="3" t="s">
        <v>26</v>
      </c>
      <c r="P82" s="18">
        <f t="shared" si="2"/>
        <v>9.4413295955146179E-2</v>
      </c>
      <c r="Q82">
        <f t="shared" si="3"/>
        <v>1886</v>
      </c>
    </row>
    <row r="83" spans="1:17" ht="44" thickBot="1" x14ac:dyDescent="0.4">
      <c r="A83" s="3" t="s">
        <v>133</v>
      </c>
      <c r="B83" s="3" t="s">
        <v>28</v>
      </c>
      <c r="C83" s="4">
        <v>45497</v>
      </c>
      <c r="D83" s="3" t="s">
        <v>41</v>
      </c>
      <c r="E83" s="3" t="s">
        <v>134</v>
      </c>
      <c r="F83" s="8">
        <v>725</v>
      </c>
      <c r="G83" s="8">
        <v>88</v>
      </c>
      <c r="H83" s="8">
        <v>428</v>
      </c>
      <c r="I83" s="8">
        <v>14500</v>
      </c>
      <c r="J83" s="8">
        <v>13637</v>
      </c>
      <c r="K83" s="8">
        <v>200</v>
      </c>
      <c r="L83" s="6" t="s">
        <v>48</v>
      </c>
      <c r="M83" s="6" t="s">
        <v>25</v>
      </c>
      <c r="N83" s="6" t="s">
        <v>354</v>
      </c>
      <c r="O83" s="3" t="s">
        <v>26</v>
      </c>
      <c r="P83" s="18">
        <f t="shared" si="2"/>
        <v>8.558620689655172E-2</v>
      </c>
      <c r="Q83">
        <f t="shared" si="3"/>
        <v>1241</v>
      </c>
    </row>
    <row r="84" spans="1:17" ht="44" thickBot="1" x14ac:dyDescent="0.4">
      <c r="A84" s="3" t="s">
        <v>135</v>
      </c>
      <c r="B84" s="3" t="s">
        <v>23</v>
      </c>
      <c r="C84" s="4">
        <v>45580</v>
      </c>
      <c r="D84" s="3" t="s">
        <v>56</v>
      </c>
      <c r="E84" s="3" t="s">
        <v>136</v>
      </c>
      <c r="F84" s="8">
        <v>1094</v>
      </c>
      <c r="G84" s="8">
        <v>472</v>
      </c>
      <c r="H84" s="8">
        <v>21</v>
      </c>
      <c r="I84" s="8">
        <v>9846</v>
      </c>
      <c r="J84" s="8">
        <v>9609</v>
      </c>
      <c r="K84" s="8">
        <v>112</v>
      </c>
      <c r="L84" s="6" t="s">
        <v>31</v>
      </c>
      <c r="M84" s="6"/>
      <c r="N84" s="6"/>
      <c r="O84" s="3"/>
      <c r="P84" s="18">
        <f t="shared" si="2"/>
        <v>0.16118220597196831</v>
      </c>
      <c r="Q84">
        <f t="shared" si="3"/>
        <v>1587</v>
      </c>
    </row>
    <row r="85" spans="1:17" ht="44" thickBot="1" x14ac:dyDescent="0.4">
      <c r="A85" s="3" t="s">
        <v>137</v>
      </c>
      <c r="B85" s="3" t="s">
        <v>35</v>
      </c>
      <c r="C85" s="4">
        <v>45635</v>
      </c>
      <c r="D85" s="3" t="s">
        <v>41</v>
      </c>
      <c r="E85" s="3" t="s">
        <v>46</v>
      </c>
      <c r="F85" s="8">
        <v>1841</v>
      </c>
      <c r="G85" s="8">
        <v>851</v>
      </c>
      <c r="H85" s="8">
        <v>342</v>
      </c>
      <c r="I85" s="8">
        <v>34979</v>
      </c>
      <c r="J85" s="8">
        <v>34154</v>
      </c>
      <c r="K85" s="8">
        <v>255</v>
      </c>
      <c r="L85" s="6" t="s">
        <v>48</v>
      </c>
      <c r="M85" s="6"/>
      <c r="N85" s="6"/>
      <c r="O85" s="3" t="s">
        <v>32</v>
      </c>
      <c r="P85" s="18">
        <f t="shared" si="2"/>
        <v>8.6737756939878216E-2</v>
      </c>
      <c r="Q85">
        <f t="shared" si="3"/>
        <v>3034</v>
      </c>
    </row>
    <row r="86" spans="1:17" ht="44" thickBot="1" x14ac:dyDescent="0.4">
      <c r="A86" s="3" t="s">
        <v>138</v>
      </c>
      <c r="B86" s="3" t="s">
        <v>28</v>
      </c>
      <c r="C86" s="4">
        <v>45766</v>
      </c>
      <c r="D86" s="3" t="s">
        <v>41</v>
      </c>
      <c r="E86" s="3" t="s">
        <v>134</v>
      </c>
      <c r="F86" s="8">
        <v>4177</v>
      </c>
      <c r="G86" s="8">
        <v>569</v>
      </c>
      <c r="H86" s="8">
        <v>55</v>
      </c>
      <c r="I86" s="8">
        <v>25062</v>
      </c>
      <c r="J86" s="8">
        <v>24847</v>
      </c>
      <c r="K86" s="8">
        <v>230</v>
      </c>
      <c r="L86" s="6" t="s">
        <v>48</v>
      </c>
      <c r="M86" s="6"/>
      <c r="N86" s="6"/>
      <c r="O86" s="3" t="s">
        <v>17</v>
      </c>
      <c r="P86" s="18">
        <f t="shared" si="2"/>
        <v>0.19156491900087783</v>
      </c>
      <c r="Q86">
        <f t="shared" si="3"/>
        <v>4801</v>
      </c>
    </row>
    <row r="87" spans="1:17" ht="44" thickBot="1" x14ac:dyDescent="0.4">
      <c r="A87" s="3" t="s">
        <v>139</v>
      </c>
      <c r="B87" s="3" t="s">
        <v>23</v>
      </c>
      <c r="C87" s="4">
        <v>45684</v>
      </c>
      <c r="D87" s="3" t="s">
        <v>19</v>
      </c>
      <c r="E87" s="3" t="s">
        <v>73</v>
      </c>
      <c r="F87" s="8">
        <v>3428</v>
      </c>
      <c r="G87" s="8">
        <v>305</v>
      </c>
      <c r="H87" s="8">
        <v>85</v>
      </c>
      <c r="I87" s="8">
        <v>58276</v>
      </c>
      <c r="J87" s="8">
        <v>58052</v>
      </c>
      <c r="K87" s="8">
        <v>242</v>
      </c>
      <c r="L87" s="6" t="s">
        <v>31</v>
      </c>
      <c r="M87" s="6" t="s">
        <v>355</v>
      </c>
      <c r="N87" s="6"/>
      <c r="O87" s="3" t="s">
        <v>32</v>
      </c>
      <c r="P87" s="18">
        <f t="shared" si="2"/>
        <v>6.5515821264328367E-2</v>
      </c>
      <c r="Q87">
        <f t="shared" si="3"/>
        <v>3818</v>
      </c>
    </row>
    <row r="88" spans="1:17" ht="44" thickBot="1" x14ac:dyDescent="0.4">
      <c r="A88" s="3" t="s">
        <v>140</v>
      </c>
      <c r="B88" s="3" t="s">
        <v>14</v>
      </c>
      <c r="C88" s="4">
        <v>45449</v>
      </c>
      <c r="D88" s="3" t="s">
        <v>56</v>
      </c>
      <c r="E88" s="3" t="s">
        <v>95</v>
      </c>
      <c r="F88" s="8">
        <v>1436</v>
      </c>
      <c r="G88" s="8">
        <v>765</v>
      </c>
      <c r="H88" s="8">
        <v>496</v>
      </c>
      <c r="I88" s="8">
        <v>12924</v>
      </c>
      <c r="J88" s="8">
        <v>12701</v>
      </c>
      <c r="K88" s="8">
        <v>197</v>
      </c>
      <c r="L88" s="6" t="s">
        <v>48</v>
      </c>
      <c r="M88" s="6"/>
      <c r="N88" s="6"/>
      <c r="O88" s="3" t="s">
        <v>26</v>
      </c>
      <c r="P88" s="18">
        <f t="shared" si="2"/>
        <v>0.20868152274837512</v>
      </c>
      <c r="Q88">
        <f t="shared" si="3"/>
        <v>2697</v>
      </c>
    </row>
    <row r="89" spans="1:17" ht="44" thickBot="1" x14ac:dyDescent="0.4">
      <c r="A89" s="3" t="s">
        <v>141</v>
      </c>
      <c r="B89" s="3" t="s">
        <v>35</v>
      </c>
      <c r="C89" s="4">
        <v>45480</v>
      </c>
      <c r="D89" s="3" t="s">
        <v>29</v>
      </c>
      <c r="E89" s="3" t="s">
        <v>54</v>
      </c>
      <c r="F89" s="8">
        <v>302</v>
      </c>
      <c r="G89" s="8">
        <v>47</v>
      </c>
      <c r="H89" s="8">
        <v>430</v>
      </c>
      <c r="I89" s="8">
        <v>5738</v>
      </c>
      <c r="J89" s="8">
        <v>4890</v>
      </c>
      <c r="K89" s="8">
        <v>25</v>
      </c>
      <c r="L89" s="6" t="s">
        <v>25</v>
      </c>
      <c r="M89" s="6"/>
      <c r="N89" s="6"/>
      <c r="O89" s="3" t="s">
        <v>32</v>
      </c>
      <c r="P89" s="18">
        <f t="shared" si="2"/>
        <v>0.13576158940397351</v>
      </c>
      <c r="Q89">
        <f t="shared" si="3"/>
        <v>779</v>
      </c>
    </row>
    <row r="90" spans="1:17" ht="44" thickBot="1" x14ac:dyDescent="0.4">
      <c r="A90" s="3" t="s">
        <v>142</v>
      </c>
      <c r="B90" s="3" t="s">
        <v>14</v>
      </c>
      <c r="C90" s="4">
        <v>45667</v>
      </c>
      <c r="D90" s="3" t="s">
        <v>41</v>
      </c>
      <c r="E90" s="3" t="s">
        <v>88</v>
      </c>
      <c r="F90" s="8">
        <v>2214</v>
      </c>
      <c r="G90" s="8">
        <v>249</v>
      </c>
      <c r="H90" s="8">
        <v>152</v>
      </c>
      <c r="I90" s="8">
        <v>15498</v>
      </c>
      <c r="J90" s="8">
        <v>14800</v>
      </c>
      <c r="K90" s="8">
        <v>180</v>
      </c>
      <c r="L90" s="6" t="s">
        <v>31</v>
      </c>
      <c r="M90" s="6"/>
      <c r="N90" s="6"/>
      <c r="O90" s="3"/>
      <c r="P90" s="18">
        <f t="shared" si="2"/>
        <v>0.16873144921925409</v>
      </c>
      <c r="Q90">
        <f t="shared" si="3"/>
        <v>2615</v>
      </c>
    </row>
    <row r="91" spans="1:17" ht="44" thickBot="1" x14ac:dyDescent="0.4">
      <c r="A91" s="3" t="s">
        <v>143</v>
      </c>
      <c r="B91" s="3" t="s">
        <v>28</v>
      </c>
      <c r="C91" s="4">
        <v>45446</v>
      </c>
      <c r="D91" s="3" t="s">
        <v>41</v>
      </c>
      <c r="E91" s="3" t="s">
        <v>134</v>
      </c>
      <c r="F91" s="8">
        <v>3861</v>
      </c>
      <c r="G91" s="8">
        <v>960</v>
      </c>
      <c r="H91" s="8">
        <v>101</v>
      </c>
      <c r="I91" s="8">
        <v>69498</v>
      </c>
      <c r="J91" s="8">
        <v>68817</v>
      </c>
      <c r="K91" s="8">
        <v>297</v>
      </c>
      <c r="L91" s="6" t="s">
        <v>25</v>
      </c>
      <c r="M91" s="6"/>
      <c r="N91" s="6"/>
      <c r="O91" s="3" t="s">
        <v>32</v>
      </c>
      <c r="P91" s="18">
        <f t="shared" si="2"/>
        <v>7.0822181933293038E-2</v>
      </c>
      <c r="Q91">
        <f t="shared" si="3"/>
        <v>4922</v>
      </c>
    </row>
    <row r="92" spans="1:17" ht="44" thickBot="1" x14ac:dyDescent="0.4">
      <c r="A92" s="3" t="s">
        <v>144</v>
      </c>
      <c r="B92" s="3" t="s">
        <v>35</v>
      </c>
      <c r="C92" s="4">
        <v>45740</v>
      </c>
      <c r="D92" s="3" t="s">
        <v>41</v>
      </c>
      <c r="E92" s="3" t="s">
        <v>46</v>
      </c>
      <c r="F92" s="8">
        <v>1263</v>
      </c>
      <c r="G92" s="8">
        <v>397</v>
      </c>
      <c r="H92" s="8">
        <v>357</v>
      </c>
      <c r="I92" s="8">
        <v>25260</v>
      </c>
      <c r="J92" s="8">
        <v>24615</v>
      </c>
      <c r="K92" s="8">
        <v>137</v>
      </c>
      <c r="L92" s="6" t="s">
        <v>31</v>
      </c>
      <c r="M92" s="6"/>
      <c r="N92" s="6"/>
      <c r="O92" s="3" t="s">
        <v>32</v>
      </c>
      <c r="P92" s="18">
        <f t="shared" si="2"/>
        <v>7.984956452889945E-2</v>
      </c>
      <c r="Q92">
        <f t="shared" si="3"/>
        <v>2017</v>
      </c>
    </row>
    <row r="93" spans="1:17" ht="44" thickBot="1" x14ac:dyDescent="0.4">
      <c r="A93" s="3" t="s">
        <v>145</v>
      </c>
      <c r="B93" s="3" t="s">
        <v>14</v>
      </c>
      <c r="C93" s="4">
        <v>45586</v>
      </c>
      <c r="D93" s="3" t="s">
        <v>29</v>
      </c>
      <c r="E93" s="3" t="s">
        <v>98</v>
      </c>
      <c r="F93" s="8">
        <v>3801</v>
      </c>
      <c r="G93" s="8">
        <v>967</v>
      </c>
      <c r="H93" s="8">
        <v>401</v>
      </c>
      <c r="I93" s="8">
        <v>38010</v>
      </c>
      <c r="J93" s="8">
        <v>37625</v>
      </c>
      <c r="K93" s="8">
        <v>236</v>
      </c>
      <c r="L93" s="6" t="s">
        <v>48</v>
      </c>
      <c r="M93" s="6"/>
      <c r="N93" s="6"/>
      <c r="O93" s="3" t="s">
        <v>26</v>
      </c>
      <c r="P93" s="18">
        <f t="shared" si="2"/>
        <v>0.13599052880820836</v>
      </c>
      <c r="Q93">
        <f t="shared" si="3"/>
        <v>5169</v>
      </c>
    </row>
    <row r="94" spans="1:17" ht="44" thickBot="1" x14ac:dyDescent="0.4">
      <c r="A94" s="3" t="s">
        <v>146</v>
      </c>
      <c r="B94" s="3" t="s">
        <v>28</v>
      </c>
      <c r="C94" s="4">
        <v>45637</v>
      </c>
      <c r="D94" s="3" t="s">
        <v>56</v>
      </c>
      <c r="E94" s="3" t="s">
        <v>63</v>
      </c>
      <c r="F94" s="8">
        <v>1431</v>
      </c>
      <c r="G94" s="8">
        <v>951</v>
      </c>
      <c r="H94" s="8">
        <v>26</v>
      </c>
      <c r="I94" s="8">
        <v>8586</v>
      </c>
      <c r="J94" s="8">
        <v>8396</v>
      </c>
      <c r="K94" s="8">
        <v>150</v>
      </c>
      <c r="L94" s="6" t="s">
        <v>31</v>
      </c>
      <c r="M94" s="6"/>
      <c r="N94" s="6"/>
      <c r="O94" s="3" t="s">
        <v>26</v>
      </c>
      <c r="P94" s="18">
        <f t="shared" si="2"/>
        <v>0.28045655718611695</v>
      </c>
      <c r="Q94">
        <f t="shared" si="3"/>
        <v>2408</v>
      </c>
    </row>
    <row r="95" spans="1:17" ht="44" thickBot="1" x14ac:dyDescent="0.4">
      <c r="A95" s="3" t="s">
        <v>147</v>
      </c>
      <c r="B95" s="3" t="s">
        <v>28</v>
      </c>
      <c r="C95" s="4">
        <v>45603</v>
      </c>
      <c r="D95" s="3" t="s">
        <v>41</v>
      </c>
      <c r="E95" s="3" t="s">
        <v>134</v>
      </c>
      <c r="F95" s="8">
        <v>2647</v>
      </c>
      <c r="G95" s="8">
        <v>304</v>
      </c>
      <c r="H95" s="8">
        <v>170</v>
      </c>
      <c r="I95" s="8">
        <v>18529</v>
      </c>
      <c r="J95" s="8">
        <v>17841</v>
      </c>
      <c r="K95" s="8">
        <v>46</v>
      </c>
      <c r="L95" s="6" t="s">
        <v>48</v>
      </c>
      <c r="M95" s="6"/>
      <c r="N95" s="6"/>
      <c r="O95" s="3" t="s">
        <v>26</v>
      </c>
      <c r="P95" s="18">
        <f t="shared" si="2"/>
        <v>0.16843866371633656</v>
      </c>
      <c r="Q95">
        <f t="shared" si="3"/>
        <v>3121</v>
      </c>
    </row>
    <row r="96" spans="1:17" ht="44" thickBot="1" x14ac:dyDescent="0.4">
      <c r="A96" s="3" t="s">
        <v>148</v>
      </c>
      <c r="B96" s="3" t="s">
        <v>28</v>
      </c>
      <c r="C96" s="4">
        <v>45604</v>
      </c>
      <c r="D96" s="3" t="s">
        <v>19</v>
      </c>
      <c r="E96" s="3" t="s">
        <v>78</v>
      </c>
      <c r="F96" s="8">
        <v>3182</v>
      </c>
      <c r="G96" s="8">
        <v>559</v>
      </c>
      <c r="H96" s="8">
        <v>160</v>
      </c>
      <c r="I96" s="8">
        <v>57276</v>
      </c>
      <c r="J96" s="8">
        <v>56890</v>
      </c>
      <c r="K96" s="8">
        <v>163</v>
      </c>
      <c r="L96" s="6" t="s">
        <v>48</v>
      </c>
      <c r="M96" s="6"/>
      <c r="N96" s="6"/>
      <c r="O96" s="3" t="s">
        <v>32</v>
      </c>
      <c r="P96" s="18">
        <f t="shared" si="2"/>
        <v>6.8108806480899509E-2</v>
      </c>
      <c r="Q96">
        <f t="shared" si="3"/>
        <v>3901</v>
      </c>
    </row>
    <row r="97" spans="1:17" ht="44" thickBot="1" x14ac:dyDescent="0.4">
      <c r="A97" s="3" t="s">
        <v>149</v>
      </c>
      <c r="B97" s="3" t="s">
        <v>14</v>
      </c>
      <c r="C97" s="4">
        <v>45545</v>
      </c>
      <c r="D97" s="3" t="s">
        <v>41</v>
      </c>
      <c r="E97" s="3" t="s">
        <v>88</v>
      </c>
      <c r="F97" s="8">
        <v>1238</v>
      </c>
      <c r="G97" s="8">
        <v>366</v>
      </c>
      <c r="H97" s="8">
        <v>444</v>
      </c>
      <c r="I97" s="8">
        <v>19808</v>
      </c>
      <c r="J97" s="8">
        <v>19334</v>
      </c>
      <c r="K97" s="8">
        <v>123</v>
      </c>
      <c r="L97" s="6" t="s">
        <v>48</v>
      </c>
      <c r="M97" s="6"/>
      <c r="N97" s="6"/>
      <c r="O97" s="3"/>
      <c r="P97" s="18">
        <f t="shared" si="2"/>
        <v>0.10339256865912763</v>
      </c>
      <c r="Q97">
        <f t="shared" si="3"/>
        <v>2048</v>
      </c>
    </row>
    <row r="98" spans="1:17" ht="44" thickBot="1" x14ac:dyDescent="0.4">
      <c r="A98" s="3" t="s">
        <v>150</v>
      </c>
      <c r="B98" s="3" t="s">
        <v>28</v>
      </c>
      <c r="C98" s="4">
        <v>45517</v>
      </c>
      <c r="D98" s="3" t="s">
        <v>41</v>
      </c>
      <c r="E98" s="3" t="s">
        <v>134</v>
      </c>
      <c r="F98" s="8">
        <v>4739</v>
      </c>
      <c r="G98" s="8">
        <v>527</v>
      </c>
      <c r="H98" s="8">
        <v>135</v>
      </c>
      <c r="I98" s="8">
        <v>61607</v>
      </c>
      <c r="J98" s="8">
        <v>61333</v>
      </c>
      <c r="K98" s="8">
        <v>36</v>
      </c>
      <c r="L98" s="6" t="s">
        <v>25</v>
      </c>
      <c r="M98" s="6" t="s">
        <v>354</v>
      </c>
      <c r="N98" s="6"/>
      <c r="O98" s="3" t="s">
        <v>21</v>
      </c>
      <c r="P98" s="18">
        <f t="shared" si="2"/>
        <v>8.7668609086629767E-2</v>
      </c>
      <c r="Q98">
        <f t="shared" si="3"/>
        <v>5401</v>
      </c>
    </row>
    <row r="99" spans="1:17" ht="44" thickBot="1" x14ac:dyDescent="0.4">
      <c r="A99" s="3" t="s">
        <v>151</v>
      </c>
      <c r="B99" s="3" t="s">
        <v>14</v>
      </c>
      <c r="C99" s="4">
        <v>45453</v>
      </c>
      <c r="D99" s="3" t="s">
        <v>29</v>
      </c>
      <c r="E99" s="3" t="s">
        <v>98</v>
      </c>
      <c r="F99" s="8">
        <v>1575</v>
      </c>
      <c r="G99" s="8">
        <v>771</v>
      </c>
      <c r="H99" s="8">
        <v>486</v>
      </c>
      <c r="I99" s="8">
        <v>25200</v>
      </c>
      <c r="J99" s="8">
        <v>24826</v>
      </c>
      <c r="K99" s="8">
        <v>17</v>
      </c>
      <c r="L99" s="6" t="s">
        <v>48</v>
      </c>
      <c r="M99" s="6"/>
      <c r="N99" s="6"/>
      <c r="O99" s="3" t="s">
        <v>32</v>
      </c>
      <c r="P99" s="18">
        <f t="shared" si="2"/>
        <v>0.11238095238095239</v>
      </c>
      <c r="Q99">
        <f t="shared" si="3"/>
        <v>2832</v>
      </c>
    </row>
    <row r="100" spans="1:17" ht="44" thickBot="1" x14ac:dyDescent="0.4">
      <c r="A100" s="3" t="s">
        <v>152</v>
      </c>
      <c r="B100" s="3" t="s">
        <v>23</v>
      </c>
      <c r="C100" s="4">
        <v>45475</v>
      </c>
      <c r="D100" s="3" t="s">
        <v>36</v>
      </c>
      <c r="E100" s="3" t="s">
        <v>52</v>
      </c>
      <c r="F100" s="8">
        <v>4171</v>
      </c>
      <c r="G100" s="8">
        <v>548</v>
      </c>
      <c r="H100" s="8">
        <v>86</v>
      </c>
      <c r="I100" s="8">
        <v>66736</v>
      </c>
      <c r="J100" s="8">
        <v>66634</v>
      </c>
      <c r="K100" s="8">
        <v>173</v>
      </c>
      <c r="L100" s="6" t="s">
        <v>48</v>
      </c>
      <c r="M100" s="6"/>
      <c r="N100" s="6"/>
      <c r="O100" s="3" t="s">
        <v>26</v>
      </c>
      <c r="P100" s="18">
        <f t="shared" si="2"/>
        <v>7.2000119875329657E-2</v>
      </c>
      <c r="Q100">
        <f t="shared" si="3"/>
        <v>4805</v>
      </c>
    </row>
    <row r="101" spans="1:17" ht="44" thickBot="1" x14ac:dyDescent="0.4">
      <c r="A101" s="3" t="s">
        <v>153</v>
      </c>
      <c r="B101" s="3" t="s">
        <v>23</v>
      </c>
      <c r="C101" s="4">
        <v>45698</v>
      </c>
      <c r="D101" s="3" t="s">
        <v>56</v>
      </c>
      <c r="E101" s="3" t="s">
        <v>136</v>
      </c>
      <c r="F101" s="8">
        <v>1766</v>
      </c>
      <c r="G101" s="8">
        <v>92</v>
      </c>
      <c r="H101" s="8">
        <v>424</v>
      </c>
      <c r="I101" s="8">
        <v>24724</v>
      </c>
      <c r="J101" s="8">
        <v>24333</v>
      </c>
      <c r="K101" s="8">
        <v>52</v>
      </c>
      <c r="L101" s="6" t="s">
        <v>31</v>
      </c>
      <c r="M101" s="6"/>
      <c r="N101" s="6"/>
      <c r="O101" s="3"/>
      <c r="P101" s="18">
        <f t="shared" si="2"/>
        <v>9.2298980747451867E-2</v>
      </c>
      <c r="Q101">
        <f t="shared" si="3"/>
        <v>2282</v>
      </c>
    </row>
    <row r="102" spans="1:17" ht="44" thickBot="1" x14ac:dyDescent="0.4">
      <c r="A102" s="3" t="s">
        <v>154</v>
      </c>
      <c r="B102" s="3" t="s">
        <v>23</v>
      </c>
      <c r="C102" s="4">
        <v>45583</v>
      </c>
      <c r="D102" s="3" t="s">
        <v>56</v>
      </c>
      <c r="E102" s="3" t="s">
        <v>136</v>
      </c>
      <c r="F102" s="8">
        <v>4450</v>
      </c>
      <c r="G102" s="8">
        <v>983</v>
      </c>
      <c r="H102" s="8">
        <v>143</v>
      </c>
      <c r="I102" s="8">
        <v>75650</v>
      </c>
      <c r="J102" s="8">
        <v>75008</v>
      </c>
      <c r="K102" s="8">
        <v>12</v>
      </c>
      <c r="L102" s="6" t="s">
        <v>48</v>
      </c>
      <c r="M102" s="6"/>
      <c r="N102" s="6"/>
      <c r="O102" s="3" t="s">
        <v>26</v>
      </c>
      <c r="P102" s="18">
        <f t="shared" si="2"/>
        <v>7.3707865168539333E-2</v>
      </c>
      <c r="Q102">
        <f t="shared" si="3"/>
        <v>5576</v>
      </c>
    </row>
    <row r="103" spans="1:17" ht="44" thickBot="1" x14ac:dyDescent="0.4">
      <c r="A103" s="3" t="s">
        <v>155</v>
      </c>
      <c r="B103" s="3" t="s">
        <v>14</v>
      </c>
      <c r="C103" s="4">
        <v>45553</v>
      </c>
      <c r="D103" s="3" t="s">
        <v>15</v>
      </c>
      <c r="E103" s="3" t="s">
        <v>16</v>
      </c>
      <c r="F103" s="8">
        <v>1000</v>
      </c>
      <c r="G103" s="8">
        <v>978</v>
      </c>
      <c r="H103" s="8">
        <v>162</v>
      </c>
      <c r="I103" s="8">
        <v>6000</v>
      </c>
      <c r="J103" s="8">
        <v>5221</v>
      </c>
      <c r="K103" s="8">
        <v>223</v>
      </c>
      <c r="L103" s="6" t="s">
        <v>31</v>
      </c>
      <c r="M103" s="6"/>
      <c r="N103" s="6"/>
      <c r="O103" s="3" t="s">
        <v>21</v>
      </c>
      <c r="P103" s="18">
        <f t="shared" si="2"/>
        <v>0.35666666666666669</v>
      </c>
      <c r="Q103">
        <f t="shared" si="3"/>
        <v>2140</v>
      </c>
    </row>
    <row r="104" spans="1:17" ht="44" thickBot="1" x14ac:dyDescent="0.4">
      <c r="A104" s="3" t="s">
        <v>156</v>
      </c>
      <c r="B104" s="3" t="s">
        <v>35</v>
      </c>
      <c r="C104" s="4">
        <v>45454</v>
      </c>
      <c r="D104" s="3" t="s">
        <v>41</v>
      </c>
      <c r="E104" s="3" t="s">
        <v>46</v>
      </c>
      <c r="F104" s="8">
        <v>3689</v>
      </c>
      <c r="G104" s="8">
        <v>48</v>
      </c>
      <c r="H104" s="8">
        <v>306</v>
      </c>
      <c r="I104" s="8">
        <v>40579</v>
      </c>
      <c r="J104" s="8">
        <v>39588</v>
      </c>
      <c r="K104" s="8">
        <v>212</v>
      </c>
      <c r="L104" s="6" t="s">
        <v>31</v>
      </c>
      <c r="M104" s="6"/>
      <c r="N104" s="6"/>
      <c r="O104" s="3" t="s">
        <v>21</v>
      </c>
      <c r="P104" s="18">
        <f t="shared" si="2"/>
        <v>9.9632815002833983E-2</v>
      </c>
      <c r="Q104">
        <f t="shared" si="3"/>
        <v>4043</v>
      </c>
    </row>
    <row r="105" spans="1:17" ht="44" thickBot="1" x14ac:dyDescent="0.4">
      <c r="A105" s="3" t="s">
        <v>157</v>
      </c>
      <c r="B105" s="3" t="s">
        <v>23</v>
      </c>
      <c r="C105" s="4">
        <v>45739</v>
      </c>
      <c r="D105" s="3" t="s">
        <v>29</v>
      </c>
      <c r="E105" s="3" t="s">
        <v>101</v>
      </c>
      <c r="F105" s="8">
        <v>3655</v>
      </c>
      <c r="G105" s="8">
        <v>568</v>
      </c>
      <c r="H105" s="8">
        <v>286</v>
      </c>
      <c r="I105" s="8">
        <v>32895</v>
      </c>
      <c r="J105" s="8">
        <v>32015</v>
      </c>
      <c r="K105" s="8">
        <v>199</v>
      </c>
      <c r="L105" s="6" t="s">
        <v>25</v>
      </c>
      <c r="M105" s="6"/>
      <c r="N105" s="6"/>
      <c r="O105" s="3" t="s">
        <v>26</v>
      </c>
      <c r="P105" s="18">
        <f t="shared" si="2"/>
        <v>0.13707250341997265</v>
      </c>
      <c r="Q105">
        <f t="shared" si="3"/>
        <v>4509</v>
      </c>
    </row>
    <row r="106" spans="1:17" ht="44" thickBot="1" x14ac:dyDescent="0.4">
      <c r="A106" s="3" t="s">
        <v>158</v>
      </c>
      <c r="B106" s="3" t="s">
        <v>28</v>
      </c>
      <c r="C106" s="4">
        <v>45457</v>
      </c>
      <c r="D106" s="3" t="s">
        <v>36</v>
      </c>
      <c r="E106" s="3" t="s">
        <v>65</v>
      </c>
      <c r="F106" s="8">
        <v>498</v>
      </c>
      <c r="G106" s="8">
        <v>38</v>
      </c>
      <c r="H106" s="8">
        <v>42</v>
      </c>
      <c r="I106" s="8">
        <v>4482</v>
      </c>
      <c r="J106" s="8">
        <v>3647</v>
      </c>
      <c r="K106" s="8">
        <v>32</v>
      </c>
      <c r="L106" s="6" t="s">
        <v>48</v>
      </c>
      <c r="M106" s="6"/>
      <c r="N106" s="6"/>
      <c r="O106" s="3" t="s">
        <v>17</v>
      </c>
      <c r="P106" s="18">
        <f t="shared" si="2"/>
        <v>0.12896028558679162</v>
      </c>
      <c r="Q106">
        <f t="shared" si="3"/>
        <v>578</v>
      </c>
    </row>
    <row r="107" spans="1:17" ht="44" thickBot="1" x14ac:dyDescent="0.4">
      <c r="A107" s="105" t="s">
        <v>159</v>
      </c>
      <c r="B107" s="3" t="s">
        <v>28</v>
      </c>
      <c r="C107" s="4">
        <v>45692</v>
      </c>
      <c r="D107" s="3" t="s">
        <v>41</v>
      </c>
      <c r="E107" s="3" t="s">
        <v>134</v>
      </c>
      <c r="F107" s="8">
        <v>4619</v>
      </c>
      <c r="G107" s="8">
        <v>821</v>
      </c>
      <c r="H107" s="8">
        <v>499</v>
      </c>
      <c r="I107" s="8">
        <v>69285</v>
      </c>
      <c r="J107" s="8">
        <v>69141</v>
      </c>
      <c r="K107" s="8">
        <v>298</v>
      </c>
      <c r="L107" s="6" t="s">
        <v>25</v>
      </c>
      <c r="M107" s="6"/>
      <c r="N107" s="6"/>
      <c r="O107" s="3" t="s">
        <v>32</v>
      </c>
      <c r="P107" s="18">
        <f t="shared" si="2"/>
        <v>8.5718409468138843E-2</v>
      </c>
      <c r="Q107">
        <f t="shared" si="3"/>
        <v>5939</v>
      </c>
    </row>
    <row r="108" spans="1:17" ht="44" thickBot="1" x14ac:dyDescent="0.4">
      <c r="A108" s="3" t="s">
        <v>160</v>
      </c>
      <c r="B108" s="3" t="s">
        <v>23</v>
      </c>
      <c r="C108" s="4">
        <v>45464</v>
      </c>
      <c r="D108" s="3" t="s">
        <v>41</v>
      </c>
      <c r="E108" s="3" t="s">
        <v>42</v>
      </c>
      <c r="F108" s="8">
        <v>4832</v>
      </c>
      <c r="G108" s="8">
        <v>893</v>
      </c>
      <c r="H108" s="8">
        <v>10</v>
      </c>
      <c r="I108" s="8">
        <v>91808</v>
      </c>
      <c r="J108" s="8">
        <v>91296</v>
      </c>
      <c r="K108" s="8">
        <v>182</v>
      </c>
      <c r="L108" s="6" t="s">
        <v>25</v>
      </c>
      <c r="M108" s="6"/>
      <c r="N108" s="6"/>
      <c r="O108" s="3"/>
      <c r="P108" s="18">
        <f t="shared" si="2"/>
        <v>6.2467323109097243E-2</v>
      </c>
      <c r="Q108">
        <f t="shared" si="3"/>
        <v>5735</v>
      </c>
    </row>
    <row r="109" spans="1:17" ht="44" thickBot="1" x14ac:dyDescent="0.4">
      <c r="A109" s="3" t="s">
        <v>161</v>
      </c>
      <c r="B109" s="3" t="s">
        <v>14</v>
      </c>
      <c r="C109" s="4">
        <v>45741</v>
      </c>
      <c r="D109" s="3" t="s">
        <v>56</v>
      </c>
      <c r="E109" s="3" t="s">
        <v>95</v>
      </c>
      <c r="F109" s="8">
        <v>4050</v>
      </c>
      <c r="G109" s="8">
        <v>871</v>
      </c>
      <c r="H109" s="8">
        <v>347</v>
      </c>
      <c r="I109" s="8">
        <v>52650</v>
      </c>
      <c r="J109" s="8">
        <v>51755</v>
      </c>
      <c r="K109" s="8">
        <v>209</v>
      </c>
      <c r="L109" s="6" t="s">
        <v>25</v>
      </c>
      <c r="M109" s="6"/>
      <c r="N109" s="6"/>
      <c r="O109" s="3" t="s">
        <v>21</v>
      </c>
      <c r="P109" s="18">
        <f t="shared" si="2"/>
        <v>0.10005698005698006</v>
      </c>
      <c r="Q109">
        <f t="shared" si="3"/>
        <v>5268</v>
      </c>
    </row>
    <row r="110" spans="1:17" ht="44" thickBot="1" x14ac:dyDescent="0.4">
      <c r="A110" s="3" t="s">
        <v>162</v>
      </c>
      <c r="B110" s="3" t="s">
        <v>14</v>
      </c>
      <c r="C110" s="4">
        <v>45512</v>
      </c>
      <c r="D110" s="3" t="s">
        <v>29</v>
      </c>
      <c r="E110" s="3" t="s">
        <v>98</v>
      </c>
      <c r="F110" s="8">
        <v>3649</v>
      </c>
      <c r="G110" s="8">
        <v>215</v>
      </c>
      <c r="H110" s="8">
        <v>413</v>
      </c>
      <c r="I110" s="8">
        <v>25543</v>
      </c>
      <c r="J110" s="8">
        <v>24963</v>
      </c>
      <c r="K110" s="8">
        <v>167</v>
      </c>
      <c r="L110" s="6" t="s">
        <v>48</v>
      </c>
      <c r="M110" s="6"/>
      <c r="N110" s="6"/>
      <c r="O110" s="3" t="s">
        <v>26</v>
      </c>
      <c r="P110" s="18">
        <f t="shared" si="2"/>
        <v>0.16744313510550835</v>
      </c>
      <c r="Q110">
        <f t="shared" si="3"/>
        <v>4277</v>
      </c>
    </row>
    <row r="111" spans="1:17" ht="44" thickBot="1" x14ac:dyDescent="0.4">
      <c r="A111" s="3" t="s">
        <v>163</v>
      </c>
      <c r="B111" s="3" t="s">
        <v>28</v>
      </c>
      <c r="C111" s="4">
        <v>45502</v>
      </c>
      <c r="D111" s="3" t="s">
        <v>15</v>
      </c>
      <c r="E111" s="3" t="s">
        <v>61</v>
      </c>
      <c r="F111" s="8">
        <v>3523</v>
      </c>
      <c r="G111" s="8">
        <v>753</v>
      </c>
      <c r="H111" s="8">
        <v>482</v>
      </c>
      <c r="I111" s="8">
        <v>38753</v>
      </c>
      <c r="J111" s="8">
        <v>38579</v>
      </c>
      <c r="K111" s="8">
        <v>270</v>
      </c>
      <c r="L111" s="6" t="s">
        <v>31</v>
      </c>
      <c r="M111" s="6"/>
      <c r="N111" s="6"/>
      <c r="O111" s="3" t="s">
        <v>21</v>
      </c>
      <c r="P111" s="18">
        <f t="shared" si="2"/>
        <v>0.12277759141227776</v>
      </c>
      <c r="Q111">
        <f t="shared" si="3"/>
        <v>4758</v>
      </c>
    </row>
    <row r="112" spans="1:17" ht="44" thickBot="1" x14ac:dyDescent="0.4">
      <c r="A112" s="3" t="s">
        <v>164</v>
      </c>
      <c r="B112" s="3" t="s">
        <v>23</v>
      </c>
      <c r="C112" s="4">
        <v>45619</v>
      </c>
      <c r="D112" s="3" t="s">
        <v>41</v>
      </c>
      <c r="E112" s="3" t="s">
        <v>42</v>
      </c>
      <c r="F112" s="8">
        <v>2719</v>
      </c>
      <c r="G112" s="8">
        <v>17</v>
      </c>
      <c r="H112" s="8">
        <v>285</v>
      </c>
      <c r="I112" s="8">
        <v>40785</v>
      </c>
      <c r="J112" s="8">
        <v>40281</v>
      </c>
      <c r="K112" s="8">
        <v>40</v>
      </c>
      <c r="L112" s="6" t="s">
        <v>25</v>
      </c>
      <c r="M112" s="6"/>
      <c r="N112" s="6"/>
      <c r="O112" s="3" t="s">
        <v>21</v>
      </c>
      <c r="P112" s="18">
        <f t="shared" si="2"/>
        <v>7.4071349760941527E-2</v>
      </c>
      <c r="Q112">
        <f t="shared" si="3"/>
        <v>3021</v>
      </c>
    </row>
    <row r="113" spans="1:17" ht="44" thickBot="1" x14ac:dyDescent="0.4">
      <c r="A113" s="3" t="s">
        <v>165</v>
      </c>
      <c r="B113" s="3" t="s">
        <v>14</v>
      </c>
      <c r="C113" s="4">
        <v>45570</v>
      </c>
      <c r="D113" s="3" t="s">
        <v>29</v>
      </c>
      <c r="E113" s="3" t="s">
        <v>98</v>
      </c>
      <c r="F113" s="8">
        <v>1957</v>
      </c>
      <c r="G113" s="8">
        <v>877</v>
      </c>
      <c r="H113" s="8">
        <v>238</v>
      </c>
      <c r="I113" s="8">
        <v>17613</v>
      </c>
      <c r="J113" s="8">
        <v>16865</v>
      </c>
      <c r="K113" s="8">
        <v>297</v>
      </c>
      <c r="L113" s="6" t="s">
        <v>48</v>
      </c>
      <c r="M113" s="6"/>
      <c r="N113" s="6"/>
      <c r="O113" s="3" t="s">
        <v>26</v>
      </c>
      <c r="P113" s="18">
        <f t="shared" si="2"/>
        <v>0.17441662408448305</v>
      </c>
      <c r="Q113">
        <f t="shared" si="3"/>
        <v>3072</v>
      </c>
    </row>
    <row r="114" spans="1:17" ht="44" thickBot="1" x14ac:dyDescent="0.4">
      <c r="A114" s="3" t="s">
        <v>166</v>
      </c>
      <c r="B114" s="3" t="s">
        <v>14</v>
      </c>
      <c r="C114" s="4">
        <v>45567</v>
      </c>
      <c r="D114" s="3" t="s">
        <v>36</v>
      </c>
      <c r="E114" s="3" t="s">
        <v>39</v>
      </c>
      <c r="F114" s="8">
        <v>4419</v>
      </c>
      <c r="G114" s="8">
        <v>236</v>
      </c>
      <c r="H114" s="8">
        <v>369</v>
      </c>
      <c r="I114" s="8">
        <v>44190</v>
      </c>
      <c r="J114" s="8">
        <v>43582</v>
      </c>
      <c r="K114" s="8">
        <v>10</v>
      </c>
      <c r="L114" s="6" t="s">
        <v>31</v>
      </c>
      <c r="M114" s="6"/>
      <c r="N114" s="6"/>
      <c r="O114" s="3" t="s">
        <v>17</v>
      </c>
      <c r="P114" s="18">
        <f t="shared" si="2"/>
        <v>0.11369088028965829</v>
      </c>
      <c r="Q114">
        <f t="shared" si="3"/>
        <v>5024</v>
      </c>
    </row>
    <row r="115" spans="1:17" ht="44" thickBot="1" x14ac:dyDescent="0.4">
      <c r="A115" s="3" t="s">
        <v>167</v>
      </c>
      <c r="B115" s="3" t="s">
        <v>14</v>
      </c>
      <c r="C115" s="4">
        <v>45610</v>
      </c>
      <c r="D115" s="3" t="s">
        <v>29</v>
      </c>
      <c r="E115" s="3" t="s">
        <v>98</v>
      </c>
      <c r="F115" s="8">
        <v>4000</v>
      </c>
      <c r="G115" s="8">
        <v>689</v>
      </c>
      <c r="H115" s="8">
        <v>488</v>
      </c>
      <c r="I115" s="8">
        <v>40000</v>
      </c>
      <c r="J115" s="8">
        <v>39569</v>
      </c>
      <c r="K115" s="8">
        <v>44</v>
      </c>
      <c r="L115" s="6" t="s">
        <v>48</v>
      </c>
      <c r="M115" s="6"/>
      <c r="N115" s="6"/>
      <c r="O115" s="3" t="s">
        <v>17</v>
      </c>
      <c r="P115" s="18">
        <f t="shared" si="2"/>
        <v>0.12942500000000001</v>
      </c>
      <c r="Q115">
        <f t="shared" si="3"/>
        <v>5177</v>
      </c>
    </row>
    <row r="116" spans="1:17" ht="44" thickBot="1" x14ac:dyDescent="0.4">
      <c r="A116" s="3" t="s">
        <v>168</v>
      </c>
      <c r="B116" s="3" t="s">
        <v>14</v>
      </c>
      <c r="C116" s="4">
        <v>45788</v>
      </c>
      <c r="D116" s="3" t="s">
        <v>41</v>
      </c>
      <c r="E116" s="3" t="s">
        <v>88</v>
      </c>
      <c r="F116" s="8">
        <v>2493</v>
      </c>
      <c r="G116" s="8">
        <v>97</v>
      </c>
      <c r="H116" s="8">
        <v>44</v>
      </c>
      <c r="I116" s="8">
        <v>42381</v>
      </c>
      <c r="J116" s="8">
        <v>41991</v>
      </c>
      <c r="K116" s="8">
        <v>242</v>
      </c>
      <c r="L116" s="6" t="s">
        <v>25</v>
      </c>
      <c r="M116" s="6" t="s">
        <v>354</v>
      </c>
      <c r="N116" s="6"/>
      <c r="O116" s="3" t="s">
        <v>32</v>
      </c>
      <c r="P116" s="18">
        <f t="shared" si="2"/>
        <v>6.2150491965739366E-2</v>
      </c>
      <c r="Q116">
        <f t="shared" si="3"/>
        <v>2634</v>
      </c>
    </row>
    <row r="117" spans="1:17" ht="44" thickBot="1" x14ac:dyDescent="0.4">
      <c r="A117" s="3" t="s">
        <v>169</v>
      </c>
      <c r="B117" s="3" t="s">
        <v>23</v>
      </c>
      <c r="C117" s="4">
        <v>45734</v>
      </c>
      <c r="D117" s="3" t="s">
        <v>15</v>
      </c>
      <c r="E117" s="3" t="s">
        <v>24</v>
      </c>
      <c r="F117" s="8">
        <v>3704</v>
      </c>
      <c r="G117" s="8">
        <v>186</v>
      </c>
      <c r="H117" s="8">
        <v>458</v>
      </c>
      <c r="I117" s="8">
        <v>25928</v>
      </c>
      <c r="J117" s="8">
        <v>25081</v>
      </c>
      <c r="K117" s="8">
        <v>131</v>
      </c>
      <c r="L117" s="6" t="s">
        <v>25</v>
      </c>
      <c r="M117" s="6"/>
      <c r="N117" s="6"/>
      <c r="O117" s="3"/>
      <c r="P117" s="18">
        <f t="shared" si="2"/>
        <v>0.16769515581610614</v>
      </c>
      <c r="Q117">
        <f t="shared" si="3"/>
        <v>4348</v>
      </c>
    </row>
    <row r="118" spans="1:17" ht="44" thickBot="1" x14ac:dyDescent="0.4">
      <c r="A118" s="3" t="s">
        <v>170</v>
      </c>
      <c r="B118" s="3" t="s">
        <v>14</v>
      </c>
      <c r="C118" s="4">
        <v>45600</v>
      </c>
      <c r="D118" s="3" t="s">
        <v>41</v>
      </c>
      <c r="E118" s="3" t="s">
        <v>88</v>
      </c>
      <c r="F118" s="8">
        <v>1606</v>
      </c>
      <c r="G118" s="8">
        <v>451</v>
      </c>
      <c r="H118" s="8">
        <v>405</v>
      </c>
      <c r="I118" s="8">
        <v>20878</v>
      </c>
      <c r="J118" s="8">
        <v>20190</v>
      </c>
      <c r="K118" s="8">
        <v>219</v>
      </c>
      <c r="L118" s="6" t="s">
        <v>31</v>
      </c>
      <c r="M118" s="6"/>
      <c r="N118" s="6"/>
      <c r="O118" s="3" t="s">
        <v>32</v>
      </c>
      <c r="P118" s="18">
        <f t="shared" si="2"/>
        <v>0.11792317271769326</v>
      </c>
      <c r="Q118">
        <f t="shared" si="3"/>
        <v>2462</v>
      </c>
    </row>
    <row r="119" spans="1:17" ht="44" thickBot="1" x14ac:dyDescent="0.4">
      <c r="A119" s="3" t="s">
        <v>171</v>
      </c>
      <c r="B119" s="3" t="s">
        <v>35</v>
      </c>
      <c r="C119" s="4">
        <v>45600</v>
      </c>
      <c r="D119" s="3" t="s">
        <v>41</v>
      </c>
      <c r="E119" s="3" t="s">
        <v>46</v>
      </c>
      <c r="F119" s="8">
        <v>4551</v>
      </c>
      <c r="G119" s="8">
        <v>714</v>
      </c>
      <c r="H119" s="8">
        <v>207</v>
      </c>
      <c r="I119" s="8">
        <v>68265</v>
      </c>
      <c r="J119" s="8">
        <v>67754</v>
      </c>
      <c r="K119" s="8">
        <v>57</v>
      </c>
      <c r="L119" s="6" t="s">
        <v>48</v>
      </c>
      <c r="M119" s="6"/>
      <c r="N119" s="6"/>
      <c r="O119" s="3" t="s">
        <v>26</v>
      </c>
      <c r="P119" s="18">
        <f t="shared" si="2"/>
        <v>8.0158206987475278E-2</v>
      </c>
      <c r="Q119">
        <f t="shared" si="3"/>
        <v>5472</v>
      </c>
    </row>
    <row r="120" spans="1:17" ht="44" thickBot="1" x14ac:dyDescent="0.4">
      <c r="A120" s="3" t="s">
        <v>172</v>
      </c>
      <c r="B120" s="3" t="s">
        <v>28</v>
      </c>
      <c r="C120" s="4">
        <v>45695</v>
      </c>
      <c r="D120" s="3" t="s">
        <v>15</v>
      </c>
      <c r="E120" s="3" t="s">
        <v>61</v>
      </c>
      <c r="F120" s="8">
        <v>1970</v>
      </c>
      <c r="G120" s="8">
        <v>675</v>
      </c>
      <c r="H120" s="8">
        <v>478</v>
      </c>
      <c r="I120" s="8">
        <v>9850</v>
      </c>
      <c r="J120" s="8">
        <v>8924</v>
      </c>
      <c r="K120" s="8">
        <v>117</v>
      </c>
      <c r="L120" s="6" t="s">
        <v>48</v>
      </c>
      <c r="M120" s="6"/>
      <c r="N120" s="6"/>
      <c r="O120" s="3"/>
      <c r="P120" s="18">
        <f t="shared" si="2"/>
        <v>0.31705583756345179</v>
      </c>
      <c r="Q120">
        <f t="shared" si="3"/>
        <v>3123</v>
      </c>
    </row>
    <row r="121" spans="1:17" ht="44" thickBot="1" x14ac:dyDescent="0.4">
      <c r="A121" s="3" t="s">
        <v>173</v>
      </c>
      <c r="B121" s="3" t="s">
        <v>35</v>
      </c>
      <c r="C121" s="4">
        <v>45586</v>
      </c>
      <c r="D121" s="3" t="s">
        <v>29</v>
      </c>
      <c r="E121" s="3" t="s">
        <v>54</v>
      </c>
      <c r="F121" s="8">
        <v>780</v>
      </c>
      <c r="G121" s="8">
        <v>928</v>
      </c>
      <c r="H121" s="8">
        <v>301</v>
      </c>
      <c r="I121" s="8">
        <v>8580</v>
      </c>
      <c r="J121" s="8">
        <v>8081</v>
      </c>
      <c r="K121" s="8">
        <v>91</v>
      </c>
      <c r="L121" s="6" t="s">
        <v>31</v>
      </c>
      <c r="M121" s="6"/>
      <c r="N121" s="6"/>
      <c r="O121" s="3" t="s">
        <v>26</v>
      </c>
      <c r="P121" s="18">
        <f t="shared" si="2"/>
        <v>0.23414918414918415</v>
      </c>
      <c r="Q121">
        <f t="shared" si="3"/>
        <v>2009</v>
      </c>
    </row>
    <row r="122" spans="1:17" ht="44" thickBot="1" x14ac:dyDescent="0.4">
      <c r="A122" s="3" t="s">
        <v>174</v>
      </c>
      <c r="B122" s="3" t="s">
        <v>28</v>
      </c>
      <c r="C122" s="4">
        <v>45502</v>
      </c>
      <c r="D122" s="3" t="s">
        <v>29</v>
      </c>
      <c r="E122" s="3" t="s">
        <v>30</v>
      </c>
      <c r="F122" s="8">
        <v>498</v>
      </c>
      <c r="G122" s="8">
        <v>701</v>
      </c>
      <c r="H122" s="8">
        <v>412</v>
      </c>
      <c r="I122" s="8">
        <v>4980</v>
      </c>
      <c r="J122" s="8">
        <v>4185</v>
      </c>
      <c r="K122" s="8">
        <v>185</v>
      </c>
      <c r="L122" s="6" t="s">
        <v>48</v>
      </c>
      <c r="M122" s="6"/>
      <c r="N122" s="6"/>
      <c r="O122" s="3"/>
      <c r="P122" s="18">
        <f t="shared" si="2"/>
        <v>0.32349397590361445</v>
      </c>
      <c r="Q122">
        <f t="shared" si="3"/>
        <v>1611</v>
      </c>
    </row>
    <row r="123" spans="1:17" ht="44" thickBot="1" x14ac:dyDescent="0.4">
      <c r="A123" s="3" t="s">
        <v>175</v>
      </c>
      <c r="B123" s="3" t="s">
        <v>28</v>
      </c>
      <c r="C123" s="4">
        <v>45567</v>
      </c>
      <c r="D123" s="3" t="s">
        <v>19</v>
      </c>
      <c r="E123" s="3" t="s">
        <v>78</v>
      </c>
      <c r="F123" s="8">
        <v>3432</v>
      </c>
      <c r="G123" s="8">
        <v>869</v>
      </c>
      <c r="H123" s="8">
        <v>123</v>
      </c>
      <c r="I123" s="8">
        <v>54912</v>
      </c>
      <c r="J123" s="8">
        <v>53916</v>
      </c>
      <c r="K123" s="8">
        <v>264</v>
      </c>
      <c r="L123" s="6" t="s">
        <v>31</v>
      </c>
      <c r="M123" s="6"/>
      <c r="N123" s="6"/>
      <c r="O123" s="3" t="s">
        <v>21</v>
      </c>
      <c r="P123" s="18">
        <f t="shared" si="2"/>
        <v>8.0565268065268064E-2</v>
      </c>
      <c r="Q123">
        <f t="shared" si="3"/>
        <v>4424</v>
      </c>
    </row>
    <row r="124" spans="1:17" ht="44" thickBot="1" x14ac:dyDescent="0.4">
      <c r="A124" s="3" t="s">
        <v>176</v>
      </c>
      <c r="B124" s="3" t="s">
        <v>28</v>
      </c>
      <c r="C124" s="4">
        <v>45457</v>
      </c>
      <c r="D124" s="3" t="s">
        <v>29</v>
      </c>
      <c r="E124" s="3" t="s">
        <v>30</v>
      </c>
      <c r="F124" s="8">
        <v>4363</v>
      </c>
      <c r="G124" s="8">
        <v>649</v>
      </c>
      <c r="H124" s="8">
        <v>140</v>
      </c>
      <c r="I124" s="8">
        <v>21815</v>
      </c>
      <c r="J124" s="8">
        <v>21481</v>
      </c>
      <c r="K124" s="8">
        <v>157</v>
      </c>
      <c r="L124" s="6" t="s">
        <v>31</v>
      </c>
      <c r="M124" s="6"/>
      <c r="N124" s="6"/>
      <c r="O124" s="3" t="s">
        <v>17</v>
      </c>
      <c r="P124" s="18">
        <f t="shared" si="2"/>
        <v>0.23616777446710979</v>
      </c>
      <c r="Q124">
        <f t="shared" si="3"/>
        <v>5152</v>
      </c>
    </row>
    <row r="125" spans="1:17" ht="44" thickBot="1" x14ac:dyDescent="0.4">
      <c r="A125" s="3" t="s">
        <v>177</v>
      </c>
      <c r="B125" s="3" t="s">
        <v>23</v>
      </c>
      <c r="C125" s="4">
        <v>45753</v>
      </c>
      <c r="D125" s="3" t="s">
        <v>36</v>
      </c>
      <c r="E125" s="3" t="s">
        <v>52</v>
      </c>
      <c r="F125" s="8">
        <v>736</v>
      </c>
      <c r="G125" s="8">
        <v>771</v>
      </c>
      <c r="H125" s="8">
        <v>225</v>
      </c>
      <c r="I125" s="8">
        <v>5152</v>
      </c>
      <c r="J125" s="8">
        <v>4706</v>
      </c>
      <c r="K125" s="8">
        <v>19</v>
      </c>
      <c r="L125" s="6" t="s">
        <v>31</v>
      </c>
      <c r="M125" s="6"/>
      <c r="N125" s="6"/>
      <c r="O125" s="3" t="s">
        <v>17</v>
      </c>
      <c r="P125" s="18">
        <f t="shared" si="2"/>
        <v>0.33618012422360249</v>
      </c>
      <c r="Q125">
        <f t="shared" si="3"/>
        <v>1732</v>
      </c>
    </row>
    <row r="126" spans="1:17" ht="44" thickBot="1" x14ac:dyDescent="0.4">
      <c r="A126" s="3" t="s">
        <v>178</v>
      </c>
      <c r="B126" s="3" t="s">
        <v>14</v>
      </c>
      <c r="C126" s="4">
        <v>45543</v>
      </c>
      <c r="D126" s="3" t="s">
        <v>36</v>
      </c>
      <c r="E126" s="3" t="s">
        <v>39</v>
      </c>
      <c r="F126" s="8">
        <v>3811</v>
      </c>
      <c r="G126" s="8">
        <v>866</v>
      </c>
      <c r="H126" s="8">
        <v>216</v>
      </c>
      <c r="I126" s="8">
        <v>34299</v>
      </c>
      <c r="J126" s="8">
        <v>34088</v>
      </c>
      <c r="K126" s="8">
        <v>233</v>
      </c>
      <c r="L126" s="6" t="s">
        <v>25</v>
      </c>
      <c r="M126" s="6"/>
      <c r="N126" s="6"/>
      <c r="O126" s="3" t="s">
        <v>32</v>
      </c>
      <c r="P126" s="18">
        <f t="shared" si="2"/>
        <v>0.14265722032712325</v>
      </c>
      <c r="Q126">
        <f t="shared" si="3"/>
        <v>4893</v>
      </c>
    </row>
    <row r="127" spans="1:17" ht="44" thickBot="1" x14ac:dyDescent="0.4">
      <c r="A127" s="3" t="s">
        <v>179</v>
      </c>
      <c r="B127" s="3" t="s">
        <v>28</v>
      </c>
      <c r="C127" s="4">
        <v>45744</v>
      </c>
      <c r="D127" s="3" t="s">
        <v>36</v>
      </c>
      <c r="E127" s="3" t="s">
        <v>65</v>
      </c>
      <c r="F127" s="8">
        <v>4158</v>
      </c>
      <c r="G127" s="8">
        <v>167</v>
      </c>
      <c r="H127" s="8">
        <v>241</v>
      </c>
      <c r="I127" s="8">
        <v>45738</v>
      </c>
      <c r="J127" s="8">
        <v>45183</v>
      </c>
      <c r="K127" s="8">
        <v>142</v>
      </c>
      <c r="L127" s="6" t="s">
        <v>48</v>
      </c>
      <c r="M127" s="6"/>
      <c r="N127" s="6"/>
      <c r="O127" s="3"/>
      <c r="P127" s="18">
        <f t="shared" si="2"/>
        <v>9.9829463465827106E-2</v>
      </c>
      <c r="Q127">
        <f t="shared" si="3"/>
        <v>4566</v>
      </c>
    </row>
    <row r="128" spans="1:17" ht="44" thickBot="1" x14ac:dyDescent="0.4">
      <c r="A128" s="3" t="s">
        <v>180</v>
      </c>
      <c r="B128" s="3" t="s">
        <v>35</v>
      </c>
      <c r="C128" s="4">
        <v>45684</v>
      </c>
      <c r="D128" s="3" t="s">
        <v>15</v>
      </c>
      <c r="E128" s="3" t="s">
        <v>50</v>
      </c>
      <c r="F128" s="8">
        <v>3452</v>
      </c>
      <c r="G128" s="8">
        <v>652</v>
      </c>
      <c r="H128" s="8">
        <v>442</v>
      </c>
      <c r="I128" s="8">
        <v>65588</v>
      </c>
      <c r="J128" s="8">
        <v>65049</v>
      </c>
      <c r="K128" s="8">
        <v>158</v>
      </c>
      <c r="L128" s="6" t="s">
        <v>48</v>
      </c>
      <c r="M128" s="6"/>
      <c r="N128" s="6"/>
      <c r="O128" s="3" t="s">
        <v>26</v>
      </c>
      <c r="P128" s="18">
        <f t="shared" si="2"/>
        <v>6.9311459413307311E-2</v>
      </c>
      <c r="Q128">
        <f t="shared" si="3"/>
        <v>4546</v>
      </c>
    </row>
    <row r="129" spans="1:17" ht="44" thickBot="1" x14ac:dyDescent="0.4">
      <c r="A129" s="3" t="s">
        <v>181</v>
      </c>
      <c r="B129" s="3" t="s">
        <v>14</v>
      </c>
      <c r="C129" s="4">
        <v>45667</v>
      </c>
      <c r="D129" s="3" t="s">
        <v>41</v>
      </c>
      <c r="E129" s="3" t="s">
        <v>88</v>
      </c>
      <c r="F129" s="8">
        <v>3092</v>
      </c>
      <c r="G129" s="8">
        <v>106</v>
      </c>
      <c r="H129" s="8">
        <v>291</v>
      </c>
      <c r="I129" s="8">
        <v>27828</v>
      </c>
      <c r="J129" s="8">
        <v>27217</v>
      </c>
      <c r="K129" s="8">
        <v>102</v>
      </c>
      <c r="L129" s="6" t="s">
        <v>48</v>
      </c>
      <c r="M129" s="6"/>
      <c r="N129" s="6"/>
      <c r="O129" s="3"/>
      <c r="P129" s="18">
        <f t="shared" si="2"/>
        <v>0.12537731780940059</v>
      </c>
      <c r="Q129">
        <f t="shared" si="3"/>
        <v>3489</v>
      </c>
    </row>
    <row r="130" spans="1:17" ht="44" thickBot="1" x14ac:dyDescent="0.4">
      <c r="A130" s="3" t="s">
        <v>182</v>
      </c>
      <c r="B130" s="3" t="s">
        <v>14</v>
      </c>
      <c r="C130" s="4">
        <v>45494</v>
      </c>
      <c r="D130" s="3" t="s">
        <v>19</v>
      </c>
      <c r="E130" s="3" t="s">
        <v>20</v>
      </c>
      <c r="F130" s="8">
        <v>2147</v>
      </c>
      <c r="G130" s="8">
        <v>430</v>
      </c>
      <c r="H130" s="8">
        <v>393</v>
      </c>
      <c r="I130" s="8">
        <v>17176</v>
      </c>
      <c r="J130" s="8">
        <v>16483</v>
      </c>
      <c r="K130" s="8">
        <v>170</v>
      </c>
      <c r="L130" s="6" t="s">
        <v>25</v>
      </c>
      <c r="M130" s="6"/>
      <c r="N130" s="6"/>
      <c r="O130" s="3"/>
      <c r="P130" s="18">
        <f t="shared" ref="P130:P193" si="4">((F130+G130+H130)/I130)</f>
        <v>0.17291569632044715</v>
      </c>
      <c r="Q130">
        <f t="shared" ref="Q130:Q193" si="5">(F130+G130+H130)</f>
        <v>2970</v>
      </c>
    </row>
    <row r="131" spans="1:17" ht="44" thickBot="1" x14ac:dyDescent="0.4">
      <c r="A131" s="3" t="s">
        <v>183</v>
      </c>
      <c r="B131" s="3" t="s">
        <v>23</v>
      </c>
      <c r="C131" s="4">
        <v>45564</v>
      </c>
      <c r="D131" s="3" t="s">
        <v>15</v>
      </c>
      <c r="E131" s="3" t="s">
        <v>24</v>
      </c>
      <c r="F131" s="8">
        <v>2936</v>
      </c>
      <c r="G131" s="8">
        <v>439</v>
      </c>
      <c r="H131" s="8">
        <v>44</v>
      </c>
      <c r="I131" s="8">
        <v>38168</v>
      </c>
      <c r="J131" s="8">
        <v>37571</v>
      </c>
      <c r="K131" s="8">
        <v>22</v>
      </c>
      <c r="L131" s="6" t="s">
        <v>31</v>
      </c>
      <c r="M131" s="6"/>
      <c r="N131" s="6"/>
      <c r="O131" s="3" t="s">
        <v>32</v>
      </c>
      <c r="P131" s="18">
        <f t="shared" si="4"/>
        <v>8.9577656675749323E-2</v>
      </c>
      <c r="Q131">
        <f t="shared" si="5"/>
        <v>3419</v>
      </c>
    </row>
    <row r="132" spans="1:17" ht="44" thickBot="1" x14ac:dyDescent="0.4">
      <c r="A132" s="3" t="s">
        <v>184</v>
      </c>
      <c r="B132" s="3" t="s">
        <v>28</v>
      </c>
      <c r="C132" s="4">
        <v>45586</v>
      </c>
      <c r="D132" s="3" t="s">
        <v>15</v>
      </c>
      <c r="E132" s="3" t="s">
        <v>61</v>
      </c>
      <c r="F132" s="8">
        <v>4840</v>
      </c>
      <c r="G132" s="8">
        <v>658</v>
      </c>
      <c r="H132" s="8">
        <v>211</v>
      </c>
      <c r="I132" s="8">
        <v>43560</v>
      </c>
      <c r="J132" s="8">
        <v>43225</v>
      </c>
      <c r="K132" s="8">
        <v>57</v>
      </c>
      <c r="L132" s="6" t="s">
        <v>48</v>
      </c>
      <c r="M132" s="6"/>
      <c r="N132" s="6"/>
      <c r="O132" s="3" t="s">
        <v>26</v>
      </c>
      <c r="P132" s="18">
        <f t="shared" si="4"/>
        <v>0.13106060606060607</v>
      </c>
      <c r="Q132">
        <f t="shared" si="5"/>
        <v>5709</v>
      </c>
    </row>
    <row r="133" spans="1:17" ht="44" thickBot="1" x14ac:dyDescent="0.4">
      <c r="A133" s="3" t="s">
        <v>185</v>
      </c>
      <c r="B133" s="3" t="s">
        <v>28</v>
      </c>
      <c r="C133" s="4">
        <v>45720</v>
      </c>
      <c r="D133" s="3" t="s">
        <v>29</v>
      </c>
      <c r="E133" s="3" t="s">
        <v>30</v>
      </c>
      <c r="F133" s="8">
        <v>1947</v>
      </c>
      <c r="G133" s="8">
        <v>842</v>
      </c>
      <c r="H133" s="8">
        <v>101</v>
      </c>
      <c r="I133" s="8">
        <v>21417</v>
      </c>
      <c r="J133" s="8">
        <v>20967</v>
      </c>
      <c r="K133" s="8">
        <v>186</v>
      </c>
      <c r="L133" s="6" t="s">
        <v>48</v>
      </c>
      <c r="M133" s="6"/>
      <c r="N133" s="6"/>
      <c r="O133" s="3" t="s">
        <v>21</v>
      </c>
      <c r="P133" s="18">
        <f t="shared" si="4"/>
        <v>0.13493953401503478</v>
      </c>
      <c r="Q133">
        <f t="shared" si="5"/>
        <v>2890</v>
      </c>
    </row>
    <row r="134" spans="1:17" ht="44" thickBot="1" x14ac:dyDescent="0.4">
      <c r="A134" s="3" t="s">
        <v>186</v>
      </c>
      <c r="B134" s="3" t="s">
        <v>35</v>
      </c>
      <c r="C134" s="4">
        <v>45694</v>
      </c>
      <c r="D134" s="3" t="s">
        <v>41</v>
      </c>
      <c r="E134" s="3" t="s">
        <v>46</v>
      </c>
      <c r="F134" s="8">
        <v>2072</v>
      </c>
      <c r="G134" s="8">
        <v>532</v>
      </c>
      <c r="H134" s="8">
        <v>71</v>
      </c>
      <c r="I134" s="8">
        <v>37296</v>
      </c>
      <c r="J134" s="8">
        <v>36467</v>
      </c>
      <c r="K134" s="8">
        <v>25</v>
      </c>
      <c r="L134" s="6" t="s">
        <v>25</v>
      </c>
      <c r="M134" s="6"/>
      <c r="N134" s="6"/>
      <c r="O134" s="3" t="s">
        <v>32</v>
      </c>
      <c r="P134" s="18">
        <f t="shared" si="4"/>
        <v>7.172350922350923E-2</v>
      </c>
      <c r="Q134">
        <f t="shared" si="5"/>
        <v>2675</v>
      </c>
    </row>
    <row r="135" spans="1:17" ht="44" thickBot="1" x14ac:dyDescent="0.4">
      <c r="A135" s="3" t="s">
        <v>187</v>
      </c>
      <c r="B135" s="3" t="s">
        <v>14</v>
      </c>
      <c r="C135" s="4">
        <v>45771</v>
      </c>
      <c r="D135" s="3" t="s">
        <v>15</v>
      </c>
      <c r="E135" s="3" t="s">
        <v>16</v>
      </c>
      <c r="F135" s="8">
        <v>3731</v>
      </c>
      <c r="G135" s="8">
        <v>115</v>
      </c>
      <c r="H135" s="8">
        <v>135</v>
      </c>
      <c r="I135" s="8">
        <v>55965</v>
      </c>
      <c r="J135" s="8">
        <v>55436</v>
      </c>
      <c r="K135" s="8">
        <v>103</v>
      </c>
      <c r="L135" s="6" t="s">
        <v>25</v>
      </c>
      <c r="M135" s="6"/>
      <c r="N135" s="6"/>
      <c r="O135" s="3" t="s">
        <v>17</v>
      </c>
      <c r="P135" s="18">
        <f t="shared" si="4"/>
        <v>7.1133744304476013E-2</v>
      </c>
      <c r="Q135">
        <f t="shared" si="5"/>
        <v>3981</v>
      </c>
    </row>
    <row r="136" spans="1:17" ht="44" thickBot="1" x14ac:dyDescent="0.4">
      <c r="A136" s="3" t="s">
        <v>188</v>
      </c>
      <c r="B136" s="3" t="s">
        <v>35</v>
      </c>
      <c r="C136" s="4">
        <v>45624</v>
      </c>
      <c r="D136" s="3" t="s">
        <v>19</v>
      </c>
      <c r="E136" s="3" t="s">
        <v>44</v>
      </c>
      <c r="F136" s="8">
        <v>4213</v>
      </c>
      <c r="G136" s="8">
        <v>253</v>
      </c>
      <c r="H136" s="8">
        <v>434</v>
      </c>
      <c r="I136" s="8">
        <v>75834</v>
      </c>
      <c r="J136" s="8">
        <v>75437</v>
      </c>
      <c r="K136" s="8">
        <v>272</v>
      </c>
      <c r="L136" s="6" t="s">
        <v>48</v>
      </c>
      <c r="M136" s="6"/>
      <c r="N136" s="6"/>
      <c r="O136" s="3" t="s">
        <v>32</v>
      </c>
      <c r="P136" s="18">
        <f t="shared" si="4"/>
        <v>6.461481657304112E-2</v>
      </c>
      <c r="Q136">
        <f t="shared" si="5"/>
        <v>4900</v>
      </c>
    </row>
    <row r="137" spans="1:17" ht="44" thickBot="1" x14ac:dyDescent="0.4">
      <c r="A137" s="3" t="s">
        <v>189</v>
      </c>
      <c r="B137" s="3" t="s">
        <v>28</v>
      </c>
      <c r="C137" s="4">
        <v>45484</v>
      </c>
      <c r="D137" s="3" t="s">
        <v>19</v>
      </c>
      <c r="E137" s="3" t="s">
        <v>78</v>
      </c>
      <c r="F137" s="8">
        <v>3134</v>
      </c>
      <c r="G137" s="8">
        <v>888</v>
      </c>
      <c r="H137" s="8">
        <v>444</v>
      </c>
      <c r="I137" s="8">
        <v>21938</v>
      </c>
      <c r="J137" s="8">
        <v>21337</v>
      </c>
      <c r="K137" s="8">
        <v>130</v>
      </c>
      <c r="L137" s="6" t="s">
        <v>31</v>
      </c>
      <c r="M137" s="6"/>
      <c r="N137" s="6"/>
      <c r="O137" s="3" t="s">
        <v>32</v>
      </c>
      <c r="P137" s="18">
        <f t="shared" si="4"/>
        <v>0.20357370772176134</v>
      </c>
      <c r="Q137">
        <f t="shared" si="5"/>
        <v>4466</v>
      </c>
    </row>
    <row r="138" spans="1:17" ht="44" thickBot="1" x14ac:dyDescent="0.4">
      <c r="A138" s="3" t="s">
        <v>190</v>
      </c>
      <c r="B138" s="3" t="s">
        <v>35</v>
      </c>
      <c r="C138" s="4">
        <v>45504</v>
      </c>
      <c r="D138" s="3" t="s">
        <v>56</v>
      </c>
      <c r="E138" s="3" t="s">
        <v>57</v>
      </c>
      <c r="F138" s="8">
        <v>3008</v>
      </c>
      <c r="G138" s="8">
        <v>94</v>
      </c>
      <c r="H138" s="8">
        <v>37</v>
      </c>
      <c r="I138" s="8">
        <v>15040</v>
      </c>
      <c r="J138" s="8">
        <v>14639</v>
      </c>
      <c r="K138" s="8">
        <v>277</v>
      </c>
      <c r="L138" s="6" t="s">
        <v>48</v>
      </c>
      <c r="M138" s="6"/>
      <c r="N138" s="6"/>
      <c r="O138" s="3"/>
      <c r="P138" s="18">
        <f t="shared" si="4"/>
        <v>0.20871010638297871</v>
      </c>
      <c r="Q138">
        <f t="shared" si="5"/>
        <v>3139</v>
      </c>
    </row>
    <row r="139" spans="1:17" ht="44" thickBot="1" x14ac:dyDescent="0.4">
      <c r="A139" s="3" t="s">
        <v>191</v>
      </c>
      <c r="B139" s="3" t="s">
        <v>14</v>
      </c>
      <c r="C139" s="4">
        <v>45745</v>
      </c>
      <c r="D139" s="3" t="s">
        <v>41</v>
      </c>
      <c r="E139" s="3" t="s">
        <v>88</v>
      </c>
      <c r="F139" s="8">
        <v>305</v>
      </c>
      <c r="G139" s="8">
        <v>187</v>
      </c>
      <c r="H139" s="8">
        <v>243</v>
      </c>
      <c r="I139" s="8">
        <v>4575</v>
      </c>
      <c r="J139" s="8">
        <v>3704</v>
      </c>
      <c r="K139" s="8">
        <v>234</v>
      </c>
      <c r="L139" s="6" t="s">
        <v>48</v>
      </c>
      <c r="M139" s="6"/>
      <c r="N139" s="6"/>
      <c r="O139" s="3" t="s">
        <v>26</v>
      </c>
      <c r="P139" s="18">
        <f t="shared" si="4"/>
        <v>0.16065573770491803</v>
      </c>
      <c r="Q139">
        <f t="shared" si="5"/>
        <v>735</v>
      </c>
    </row>
    <row r="140" spans="1:17" ht="44" thickBot="1" x14ac:dyDescent="0.4">
      <c r="A140" s="3" t="s">
        <v>192</v>
      </c>
      <c r="B140" s="3" t="s">
        <v>23</v>
      </c>
      <c r="C140" s="4">
        <v>45594</v>
      </c>
      <c r="D140" s="3" t="s">
        <v>19</v>
      </c>
      <c r="E140" s="3" t="s">
        <v>73</v>
      </c>
      <c r="F140" s="8">
        <v>2746</v>
      </c>
      <c r="G140" s="8">
        <v>156</v>
      </c>
      <c r="H140" s="8">
        <v>203</v>
      </c>
      <c r="I140" s="8">
        <v>32952</v>
      </c>
      <c r="J140" s="8">
        <v>32147</v>
      </c>
      <c r="K140" s="8">
        <v>147</v>
      </c>
      <c r="L140" s="6" t="s">
        <v>31</v>
      </c>
      <c r="M140" s="6"/>
      <c r="N140" s="6"/>
      <c r="O140" s="3" t="s">
        <v>17</v>
      </c>
      <c r="P140" s="18">
        <f t="shared" si="4"/>
        <v>9.422796795338674E-2</v>
      </c>
      <c r="Q140">
        <f t="shared" si="5"/>
        <v>3105</v>
      </c>
    </row>
    <row r="141" spans="1:17" ht="44" thickBot="1" x14ac:dyDescent="0.4">
      <c r="A141" s="3" t="s">
        <v>193</v>
      </c>
      <c r="B141" s="3" t="s">
        <v>35</v>
      </c>
      <c r="C141" s="4">
        <v>45488</v>
      </c>
      <c r="D141" s="3" t="s">
        <v>41</v>
      </c>
      <c r="E141" s="3" t="s">
        <v>46</v>
      </c>
      <c r="F141" s="8">
        <v>2291</v>
      </c>
      <c r="G141" s="8">
        <v>78</v>
      </c>
      <c r="H141" s="8">
        <v>485</v>
      </c>
      <c r="I141" s="8">
        <v>18328</v>
      </c>
      <c r="J141" s="8">
        <v>18101</v>
      </c>
      <c r="K141" s="8">
        <v>10</v>
      </c>
      <c r="L141" s="6" t="s">
        <v>31</v>
      </c>
      <c r="M141" s="6" t="s">
        <v>356</v>
      </c>
      <c r="N141" s="6"/>
      <c r="O141" s="3" t="s">
        <v>21</v>
      </c>
      <c r="P141" s="18">
        <f t="shared" si="4"/>
        <v>0.15571802706241816</v>
      </c>
      <c r="Q141">
        <f t="shared" si="5"/>
        <v>2854</v>
      </c>
    </row>
    <row r="142" spans="1:17" ht="44" thickBot="1" x14ac:dyDescent="0.4">
      <c r="A142" s="3" t="s">
        <v>194</v>
      </c>
      <c r="B142" s="3" t="s">
        <v>14</v>
      </c>
      <c r="C142" s="4">
        <v>45535</v>
      </c>
      <c r="D142" s="3" t="s">
        <v>41</v>
      </c>
      <c r="E142" s="3" t="s">
        <v>88</v>
      </c>
      <c r="F142" s="8">
        <v>3170</v>
      </c>
      <c r="G142" s="8">
        <v>857</v>
      </c>
      <c r="H142" s="8">
        <v>379</v>
      </c>
      <c r="I142" s="8">
        <v>19020</v>
      </c>
      <c r="J142" s="8">
        <v>18559</v>
      </c>
      <c r="K142" s="8">
        <v>240</v>
      </c>
      <c r="L142" s="6" t="s">
        <v>48</v>
      </c>
      <c r="M142" s="6"/>
      <c r="N142" s="6"/>
      <c r="O142" s="3"/>
      <c r="P142" s="18">
        <f t="shared" si="4"/>
        <v>0.2316508937960042</v>
      </c>
      <c r="Q142">
        <f t="shared" si="5"/>
        <v>4406</v>
      </c>
    </row>
    <row r="143" spans="1:17" ht="44" thickBot="1" x14ac:dyDescent="0.4">
      <c r="A143" s="3" t="s">
        <v>195</v>
      </c>
      <c r="B143" s="3" t="s">
        <v>23</v>
      </c>
      <c r="C143" s="4">
        <v>45741</v>
      </c>
      <c r="D143" s="3" t="s">
        <v>29</v>
      </c>
      <c r="E143" s="3" t="s">
        <v>101</v>
      </c>
      <c r="F143" s="8">
        <v>2070</v>
      </c>
      <c r="G143" s="8">
        <v>275</v>
      </c>
      <c r="H143" s="8">
        <v>386</v>
      </c>
      <c r="I143" s="8">
        <v>39330</v>
      </c>
      <c r="J143" s="8">
        <v>38627</v>
      </c>
      <c r="K143" s="8">
        <v>114</v>
      </c>
      <c r="L143" s="6" t="s">
        <v>48</v>
      </c>
      <c r="M143" s="6"/>
      <c r="N143" s="6"/>
      <c r="O143" s="3" t="s">
        <v>32</v>
      </c>
      <c r="P143" s="18">
        <f t="shared" si="4"/>
        <v>6.9438087973557078E-2</v>
      </c>
      <c r="Q143">
        <f t="shared" si="5"/>
        <v>2731</v>
      </c>
    </row>
    <row r="144" spans="1:17" ht="44" thickBot="1" x14ac:dyDescent="0.4">
      <c r="A144" s="3" t="s">
        <v>196</v>
      </c>
      <c r="B144" s="3" t="s">
        <v>23</v>
      </c>
      <c r="C144" s="4">
        <v>45567</v>
      </c>
      <c r="D144" s="3" t="s">
        <v>36</v>
      </c>
      <c r="E144" s="3" t="s">
        <v>52</v>
      </c>
      <c r="F144" s="8">
        <v>80</v>
      </c>
      <c r="G144" s="8">
        <v>362</v>
      </c>
      <c r="H144" s="8">
        <v>80</v>
      </c>
      <c r="I144" s="8">
        <v>1040</v>
      </c>
      <c r="J144" s="8">
        <v>349</v>
      </c>
      <c r="K144" s="8">
        <v>117</v>
      </c>
      <c r="L144" s="6" t="s">
        <v>25</v>
      </c>
      <c r="M144" s="6"/>
      <c r="N144" s="6"/>
      <c r="O144" s="3" t="s">
        <v>26</v>
      </c>
      <c r="P144" s="18">
        <f t="shared" si="4"/>
        <v>0.50192307692307692</v>
      </c>
      <c r="Q144">
        <f t="shared" si="5"/>
        <v>522</v>
      </c>
    </row>
    <row r="145" spans="1:17" ht="44" thickBot="1" x14ac:dyDescent="0.4">
      <c r="A145" s="105" t="s">
        <v>197</v>
      </c>
      <c r="B145" s="3" t="s">
        <v>23</v>
      </c>
      <c r="C145" s="4">
        <v>45593</v>
      </c>
      <c r="D145" s="3" t="s">
        <v>29</v>
      </c>
      <c r="E145" s="3" t="s">
        <v>101</v>
      </c>
      <c r="F145" s="8">
        <v>4929</v>
      </c>
      <c r="G145" s="8">
        <v>749</v>
      </c>
      <c r="H145" s="8">
        <v>452</v>
      </c>
      <c r="I145" s="8">
        <v>93651</v>
      </c>
      <c r="J145" s="8">
        <v>92810</v>
      </c>
      <c r="K145" s="8">
        <v>66</v>
      </c>
      <c r="L145" s="6" t="s">
        <v>31</v>
      </c>
      <c r="M145" s="6"/>
      <c r="N145" s="6"/>
      <c r="O145" s="3" t="s">
        <v>32</v>
      </c>
      <c r="P145" s="18">
        <f t="shared" si="4"/>
        <v>6.5455787978772245E-2</v>
      </c>
      <c r="Q145">
        <f t="shared" si="5"/>
        <v>6130</v>
      </c>
    </row>
    <row r="146" spans="1:17" ht="44" thickBot="1" x14ac:dyDescent="0.4">
      <c r="A146" s="3" t="s">
        <v>198</v>
      </c>
      <c r="B146" s="3" t="s">
        <v>28</v>
      </c>
      <c r="C146" s="4">
        <v>45516</v>
      </c>
      <c r="D146" s="3" t="s">
        <v>36</v>
      </c>
      <c r="E146" s="3" t="s">
        <v>65</v>
      </c>
      <c r="F146" s="8">
        <v>1878</v>
      </c>
      <c r="G146" s="8">
        <v>62</v>
      </c>
      <c r="H146" s="8">
        <v>179</v>
      </c>
      <c r="I146" s="8">
        <v>37560</v>
      </c>
      <c r="J146" s="8">
        <v>36874</v>
      </c>
      <c r="K146" s="8">
        <v>142</v>
      </c>
      <c r="L146" s="6" t="s">
        <v>25</v>
      </c>
      <c r="M146" s="6"/>
      <c r="N146" s="6"/>
      <c r="O146" s="3" t="s">
        <v>32</v>
      </c>
      <c r="P146" s="18">
        <f t="shared" si="4"/>
        <v>5.6416400425985093E-2</v>
      </c>
      <c r="Q146">
        <f t="shared" si="5"/>
        <v>2119</v>
      </c>
    </row>
    <row r="147" spans="1:17" ht="44" thickBot="1" x14ac:dyDescent="0.4">
      <c r="A147" s="3" t="s">
        <v>199</v>
      </c>
      <c r="B147" s="3" t="s">
        <v>23</v>
      </c>
      <c r="C147" s="4">
        <v>45448</v>
      </c>
      <c r="D147" s="3" t="s">
        <v>15</v>
      </c>
      <c r="E147" s="3" t="s">
        <v>24</v>
      </c>
      <c r="F147" s="8">
        <v>3065</v>
      </c>
      <c r="G147" s="8">
        <v>772</v>
      </c>
      <c r="H147" s="8">
        <v>142</v>
      </c>
      <c r="I147" s="8">
        <v>18390</v>
      </c>
      <c r="J147" s="8">
        <v>17875</v>
      </c>
      <c r="K147" s="8">
        <v>200</v>
      </c>
      <c r="L147" s="7" t="s">
        <v>31</v>
      </c>
      <c r="M147" s="7" t="s">
        <v>354</v>
      </c>
      <c r="N147" s="7"/>
      <c r="O147" s="3"/>
      <c r="P147" s="18">
        <f t="shared" si="4"/>
        <v>0.21636759108210984</v>
      </c>
      <c r="Q147">
        <f t="shared" si="5"/>
        <v>3979</v>
      </c>
    </row>
    <row r="148" spans="1:17" ht="44" thickBot="1" x14ac:dyDescent="0.4">
      <c r="A148" s="3" t="s">
        <v>200</v>
      </c>
      <c r="B148" s="3" t="s">
        <v>28</v>
      </c>
      <c r="C148" s="4">
        <v>45586</v>
      </c>
      <c r="D148" s="3" t="s">
        <v>15</v>
      </c>
      <c r="E148" s="3" t="s">
        <v>61</v>
      </c>
      <c r="F148" s="8">
        <v>3256</v>
      </c>
      <c r="G148" s="8">
        <v>459</v>
      </c>
      <c r="H148" s="8">
        <v>266</v>
      </c>
      <c r="I148" s="8">
        <v>26048</v>
      </c>
      <c r="J148" s="8">
        <v>25529</v>
      </c>
      <c r="K148" s="8">
        <v>143</v>
      </c>
      <c r="L148" s="6" t="s">
        <v>25</v>
      </c>
      <c r="M148" s="6"/>
      <c r="N148" s="6"/>
      <c r="O148" s="3" t="s">
        <v>21</v>
      </c>
      <c r="P148" s="18">
        <f t="shared" si="4"/>
        <v>0.15283323095823095</v>
      </c>
      <c r="Q148">
        <f t="shared" si="5"/>
        <v>3981</v>
      </c>
    </row>
    <row r="149" spans="1:17" ht="44" thickBot="1" x14ac:dyDescent="0.4">
      <c r="A149" s="3" t="s">
        <v>201</v>
      </c>
      <c r="B149" s="3" t="s">
        <v>28</v>
      </c>
      <c r="C149" s="4">
        <v>45762</v>
      </c>
      <c r="D149" s="3" t="s">
        <v>56</v>
      </c>
      <c r="E149" s="3" t="s">
        <v>63</v>
      </c>
      <c r="F149" s="8">
        <v>4133</v>
      </c>
      <c r="G149" s="8">
        <v>466</v>
      </c>
      <c r="H149" s="8">
        <v>327</v>
      </c>
      <c r="I149" s="8">
        <v>24798</v>
      </c>
      <c r="J149" s="8">
        <v>24620</v>
      </c>
      <c r="K149" s="8">
        <v>176</v>
      </c>
      <c r="L149" s="6" t="s">
        <v>31</v>
      </c>
      <c r="M149" s="6"/>
      <c r="N149" s="6"/>
      <c r="O149" s="3" t="s">
        <v>32</v>
      </c>
      <c r="P149" s="18">
        <f t="shared" si="4"/>
        <v>0.19864505202032423</v>
      </c>
      <c r="Q149">
        <f t="shared" si="5"/>
        <v>4926</v>
      </c>
    </row>
    <row r="150" spans="1:17" ht="44" thickBot="1" x14ac:dyDescent="0.4">
      <c r="A150" s="3" t="s">
        <v>202</v>
      </c>
      <c r="B150" s="3" t="s">
        <v>14</v>
      </c>
      <c r="C150" s="4">
        <v>45459</v>
      </c>
      <c r="D150" s="3" t="s">
        <v>56</v>
      </c>
      <c r="E150" s="3" t="s">
        <v>95</v>
      </c>
      <c r="F150" s="8">
        <v>1702</v>
      </c>
      <c r="G150" s="8">
        <v>750</v>
      </c>
      <c r="H150" s="8">
        <v>179</v>
      </c>
      <c r="I150" s="8">
        <v>34040</v>
      </c>
      <c r="J150" s="8">
        <v>33174</v>
      </c>
      <c r="K150" s="8">
        <v>76</v>
      </c>
      <c r="L150" s="6" t="s">
        <v>31</v>
      </c>
      <c r="M150" s="6"/>
      <c r="N150" s="6"/>
      <c r="O150" s="3" t="s">
        <v>17</v>
      </c>
      <c r="P150" s="18">
        <f t="shared" si="4"/>
        <v>7.7291421856639245E-2</v>
      </c>
      <c r="Q150">
        <f t="shared" si="5"/>
        <v>2631</v>
      </c>
    </row>
    <row r="151" spans="1:17" ht="44" thickBot="1" x14ac:dyDescent="0.4">
      <c r="A151" s="3" t="s">
        <v>203</v>
      </c>
      <c r="B151" s="3" t="s">
        <v>23</v>
      </c>
      <c r="C151" s="4">
        <v>45526</v>
      </c>
      <c r="D151" s="3" t="s">
        <v>36</v>
      </c>
      <c r="E151" s="3" t="s">
        <v>52</v>
      </c>
      <c r="F151" s="8">
        <v>4295</v>
      </c>
      <c r="G151" s="8">
        <v>853</v>
      </c>
      <c r="H151" s="8">
        <v>325</v>
      </c>
      <c r="I151" s="8">
        <v>85900</v>
      </c>
      <c r="J151" s="8">
        <v>85788</v>
      </c>
      <c r="K151" s="8">
        <v>290</v>
      </c>
      <c r="L151" s="6" t="s">
        <v>25</v>
      </c>
      <c r="M151" s="6"/>
      <c r="N151" s="6"/>
      <c r="O151" s="3" t="s">
        <v>32</v>
      </c>
      <c r="P151" s="18">
        <f t="shared" si="4"/>
        <v>6.3713620488940623E-2</v>
      </c>
      <c r="Q151">
        <f t="shared" si="5"/>
        <v>5473</v>
      </c>
    </row>
    <row r="152" spans="1:17" ht="44" thickBot="1" x14ac:dyDescent="0.4">
      <c r="A152" s="3" t="s">
        <v>204</v>
      </c>
      <c r="B152" s="3" t="s">
        <v>28</v>
      </c>
      <c r="C152" s="4">
        <v>45499</v>
      </c>
      <c r="D152" s="3" t="s">
        <v>41</v>
      </c>
      <c r="E152" s="3" t="s">
        <v>134</v>
      </c>
      <c r="F152" s="8">
        <v>3559</v>
      </c>
      <c r="G152" s="8">
        <v>59</v>
      </c>
      <c r="H152" s="8">
        <v>289</v>
      </c>
      <c r="I152" s="8">
        <v>35590</v>
      </c>
      <c r="J152" s="8">
        <v>35105</v>
      </c>
      <c r="K152" s="8">
        <v>122</v>
      </c>
      <c r="L152" s="6" t="s">
        <v>31</v>
      </c>
      <c r="M152" s="6"/>
      <c r="N152" s="6"/>
      <c r="O152" s="3" t="s">
        <v>17</v>
      </c>
      <c r="P152" s="18">
        <f t="shared" si="4"/>
        <v>0.10977802753582468</v>
      </c>
      <c r="Q152">
        <f t="shared" si="5"/>
        <v>3907</v>
      </c>
    </row>
    <row r="153" spans="1:17" ht="44" thickBot="1" x14ac:dyDescent="0.4">
      <c r="A153" s="3" t="s">
        <v>205</v>
      </c>
      <c r="B153" s="3" t="s">
        <v>35</v>
      </c>
      <c r="C153" s="4">
        <v>45769</v>
      </c>
      <c r="D153" s="3" t="s">
        <v>41</v>
      </c>
      <c r="E153" s="3" t="s">
        <v>46</v>
      </c>
      <c r="F153" s="8">
        <v>4804</v>
      </c>
      <c r="G153" s="8">
        <v>550</v>
      </c>
      <c r="H153" s="8">
        <v>270</v>
      </c>
      <c r="I153" s="8">
        <v>28824</v>
      </c>
      <c r="J153" s="8">
        <v>28370</v>
      </c>
      <c r="K153" s="8">
        <v>47</v>
      </c>
      <c r="L153" s="6" t="s">
        <v>31</v>
      </c>
      <c r="M153" s="6"/>
      <c r="N153" s="6"/>
      <c r="O153" s="3" t="s">
        <v>32</v>
      </c>
      <c r="P153" s="18">
        <f t="shared" si="4"/>
        <v>0.19511518179295032</v>
      </c>
      <c r="Q153">
        <f t="shared" si="5"/>
        <v>5624</v>
      </c>
    </row>
    <row r="154" spans="1:17" ht="44" thickBot="1" x14ac:dyDescent="0.4">
      <c r="A154" s="3" t="s">
        <v>206</v>
      </c>
      <c r="B154" s="3" t="s">
        <v>14</v>
      </c>
      <c r="C154" s="4">
        <v>45658</v>
      </c>
      <c r="D154" s="3" t="s">
        <v>56</v>
      </c>
      <c r="E154" s="3" t="s">
        <v>95</v>
      </c>
      <c r="F154" s="8">
        <v>754</v>
      </c>
      <c r="G154" s="8">
        <v>197</v>
      </c>
      <c r="H154" s="8">
        <v>257</v>
      </c>
      <c r="I154" s="8">
        <v>6786</v>
      </c>
      <c r="J154" s="8">
        <v>6221</v>
      </c>
      <c r="K154" s="8">
        <v>212</v>
      </c>
      <c r="L154" s="6" t="s">
        <v>25</v>
      </c>
      <c r="M154" s="6"/>
      <c r="N154" s="6"/>
      <c r="O154" s="3" t="s">
        <v>26</v>
      </c>
      <c r="P154" s="18">
        <f t="shared" si="4"/>
        <v>0.17801355732390214</v>
      </c>
      <c r="Q154">
        <f t="shared" si="5"/>
        <v>1208</v>
      </c>
    </row>
    <row r="155" spans="1:17" ht="44" thickBot="1" x14ac:dyDescent="0.4">
      <c r="A155" s="3" t="s">
        <v>207</v>
      </c>
      <c r="B155" s="3" t="s">
        <v>28</v>
      </c>
      <c r="C155" s="4">
        <v>45574</v>
      </c>
      <c r="D155" s="3" t="s">
        <v>36</v>
      </c>
      <c r="E155" s="3" t="s">
        <v>65</v>
      </c>
      <c r="F155" s="8">
        <v>985</v>
      </c>
      <c r="G155" s="8">
        <v>932</v>
      </c>
      <c r="H155" s="8">
        <v>287</v>
      </c>
      <c r="I155" s="8">
        <v>6895</v>
      </c>
      <c r="J155" s="8">
        <v>6757</v>
      </c>
      <c r="K155" s="8">
        <v>64</v>
      </c>
      <c r="L155" s="6" t="s">
        <v>48</v>
      </c>
      <c r="M155" s="6"/>
      <c r="N155" s="6"/>
      <c r="O155" s="3" t="s">
        <v>32</v>
      </c>
      <c r="P155" s="18">
        <f t="shared" si="4"/>
        <v>0.31965192168237855</v>
      </c>
      <c r="Q155">
        <f t="shared" si="5"/>
        <v>2204</v>
      </c>
    </row>
    <row r="156" spans="1:17" ht="44" thickBot="1" x14ac:dyDescent="0.4">
      <c r="A156" s="3" t="s">
        <v>208</v>
      </c>
      <c r="B156" s="3" t="s">
        <v>23</v>
      </c>
      <c r="C156" s="4">
        <v>45647</v>
      </c>
      <c r="D156" s="3" t="s">
        <v>41</v>
      </c>
      <c r="E156" s="3" t="s">
        <v>42</v>
      </c>
      <c r="F156" s="8">
        <v>2283</v>
      </c>
      <c r="G156" s="8">
        <v>210</v>
      </c>
      <c r="H156" s="8">
        <v>130</v>
      </c>
      <c r="I156" s="8">
        <v>22830</v>
      </c>
      <c r="J156" s="8">
        <v>22617</v>
      </c>
      <c r="K156" s="8">
        <v>143</v>
      </c>
      <c r="L156" s="6" t="s">
        <v>48</v>
      </c>
      <c r="M156" s="6"/>
      <c r="N156" s="6"/>
      <c r="O156" s="3" t="s">
        <v>21</v>
      </c>
      <c r="P156" s="18">
        <f t="shared" si="4"/>
        <v>0.11489268506351293</v>
      </c>
      <c r="Q156">
        <f t="shared" si="5"/>
        <v>2623</v>
      </c>
    </row>
    <row r="157" spans="1:17" ht="44" thickBot="1" x14ac:dyDescent="0.4">
      <c r="A157" s="3" t="s">
        <v>209</v>
      </c>
      <c r="B157" s="3" t="s">
        <v>35</v>
      </c>
      <c r="C157" s="4">
        <v>45587</v>
      </c>
      <c r="D157" s="3" t="s">
        <v>36</v>
      </c>
      <c r="E157" s="3" t="s">
        <v>37</v>
      </c>
      <c r="F157" s="8">
        <v>3352</v>
      </c>
      <c r="G157" s="8">
        <v>941</v>
      </c>
      <c r="H157" s="8">
        <v>482</v>
      </c>
      <c r="I157" s="8">
        <v>43576</v>
      </c>
      <c r="J157" s="8">
        <v>43338</v>
      </c>
      <c r="K157" s="8">
        <v>240</v>
      </c>
      <c r="L157" s="6" t="s">
        <v>48</v>
      </c>
      <c r="M157" s="6"/>
      <c r="N157" s="6"/>
      <c r="O157" s="3" t="s">
        <v>21</v>
      </c>
      <c r="P157" s="18">
        <f t="shared" si="4"/>
        <v>0.1095786671562328</v>
      </c>
      <c r="Q157">
        <f t="shared" si="5"/>
        <v>4775</v>
      </c>
    </row>
    <row r="158" spans="1:17" ht="44" thickBot="1" x14ac:dyDescent="0.4">
      <c r="A158" s="3" t="s">
        <v>210</v>
      </c>
      <c r="B158" s="3" t="s">
        <v>23</v>
      </c>
      <c r="C158" s="4">
        <v>45496</v>
      </c>
      <c r="D158" s="3" t="s">
        <v>29</v>
      </c>
      <c r="E158" s="3" t="s">
        <v>101</v>
      </c>
      <c r="F158" s="8">
        <v>4775</v>
      </c>
      <c r="G158" s="8">
        <v>173</v>
      </c>
      <c r="H158" s="8">
        <v>206</v>
      </c>
      <c r="I158" s="8">
        <v>47750</v>
      </c>
      <c r="J158" s="8">
        <v>47544</v>
      </c>
      <c r="K158" s="8">
        <v>187</v>
      </c>
      <c r="L158" s="6" t="s">
        <v>48</v>
      </c>
      <c r="M158" s="6"/>
      <c r="N158" s="6"/>
      <c r="O158" s="3" t="s">
        <v>21</v>
      </c>
      <c r="P158" s="18">
        <f t="shared" si="4"/>
        <v>0.10793717277486911</v>
      </c>
      <c r="Q158">
        <f t="shared" si="5"/>
        <v>5154</v>
      </c>
    </row>
    <row r="159" spans="1:17" ht="44" thickBot="1" x14ac:dyDescent="0.4">
      <c r="A159" s="3" t="s">
        <v>211</v>
      </c>
      <c r="B159" s="3" t="s">
        <v>28</v>
      </c>
      <c r="C159" s="4">
        <v>45515</v>
      </c>
      <c r="D159" s="3" t="s">
        <v>29</v>
      </c>
      <c r="E159" s="3" t="s">
        <v>30</v>
      </c>
      <c r="F159" s="8">
        <v>1762</v>
      </c>
      <c r="G159" s="8">
        <v>405</v>
      </c>
      <c r="H159" s="8">
        <v>423</v>
      </c>
      <c r="I159" s="8">
        <v>22906</v>
      </c>
      <c r="J159" s="8">
        <v>21925</v>
      </c>
      <c r="K159" s="8">
        <v>25</v>
      </c>
      <c r="L159" s="6" t="s">
        <v>25</v>
      </c>
      <c r="M159" s="6"/>
      <c r="N159" s="6"/>
      <c r="O159" s="3" t="s">
        <v>17</v>
      </c>
      <c r="P159" s="18">
        <f t="shared" si="4"/>
        <v>0.11307081114118571</v>
      </c>
      <c r="Q159">
        <f t="shared" si="5"/>
        <v>2590</v>
      </c>
    </row>
    <row r="160" spans="1:17" ht="44" thickBot="1" x14ac:dyDescent="0.4">
      <c r="A160" s="3" t="s">
        <v>212</v>
      </c>
      <c r="B160" s="3" t="s">
        <v>35</v>
      </c>
      <c r="C160" s="4">
        <v>45621</v>
      </c>
      <c r="D160" s="3" t="s">
        <v>29</v>
      </c>
      <c r="E160" s="3" t="s">
        <v>54</v>
      </c>
      <c r="F160" s="8">
        <v>2120</v>
      </c>
      <c r="G160" s="8">
        <v>158</v>
      </c>
      <c r="H160" s="8">
        <v>488</v>
      </c>
      <c r="I160" s="8">
        <v>12720</v>
      </c>
      <c r="J160" s="8">
        <v>12085</v>
      </c>
      <c r="K160" s="8">
        <v>17</v>
      </c>
      <c r="L160" s="6" t="s">
        <v>48</v>
      </c>
      <c r="M160" s="6"/>
      <c r="N160" s="6"/>
      <c r="O160" s="3" t="s">
        <v>21</v>
      </c>
      <c r="P160" s="18">
        <f t="shared" si="4"/>
        <v>0.21745283018867925</v>
      </c>
      <c r="Q160">
        <f t="shared" si="5"/>
        <v>2766</v>
      </c>
    </row>
    <row r="161" spans="1:17" ht="44" thickBot="1" x14ac:dyDescent="0.4">
      <c r="A161" s="3" t="s">
        <v>213</v>
      </c>
      <c r="B161" s="3" t="s">
        <v>14</v>
      </c>
      <c r="C161" s="4">
        <v>45528</v>
      </c>
      <c r="D161" s="3" t="s">
        <v>56</v>
      </c>
      <c r="E161" s="3" t="s">
        <v>95</v>
      </c>
      <c r="F161" s="8">
        <v>1082</v>
      </c>
      <c r="G161" s="8">
        <v>209</v>
      </c>
      <c r="H161" s="8">
        <v>484</v>
      </c>
      <c r="I161" s="8">
        <v>19476</v>
      </c>
      <c r="J161" s="8">
        <v>18654</v>
      </c>
      <c r="K161" s="8">
        <v>20</v>
      </c>
      <c r="L161" s="6" t="s">
        <v>25</v>
      </c>
      <c r="M161" s="6"/>
      <c r="N161" s="6"/>
      <c r="O161" s="3"/>
      <c r="P161" s="18">
        <f t="shared" si="4"/>
        <v>9.1137810638734856E-2</v>
      </c>
      <c r="Q161">
        <f t="shared" si="5"/>
        <v>1775</v>
      </c>
    </row>
    <row r="162" spans="1:17" ht="44" thickBot="1" x14ac:dyDescent="0.4">
      <c r="A162" s="105" t="s">
        <v>214</v>
      </c>
      <c r="B162" s="3" t="s">
        <v>14</v>
      </c>
      <c r="C162" s="4">
        <v>45707</v>
      </c>
      <c r="D162" s="3" t="s">
        <v>19</v>
      </c>
      <c r="E162" s="3" t="s">
        <v>20</v>
      </c>
      <c r="F162" s="8">
        <v>4671</v>
      </c>
      <c r="G162" s="8">
        <v>876</v>
      </c>
      <c r="H162" s="8">
        <v>366</v>
      </c>
      <c r="I162" s="8">
        <v>51381</v>
      </c>
      <c r="J162" s="8">
        <v>50565</v>
      </c>
      <c r="K162" s="8">
        <v>245</v>
      </c>
      <c r="L162" s="6" t="s">
        <v>25</v>
      </c>
      <c r="M162" s="6"/>
      <c r="N162" s="6"/>
      <c r="O162" s="3" t="s">
        <v>32</v>
      </c>
      <c r="P162" s="18">
        <f t="shared" si="4"/>
        <v>0.11508145034156594</v>
      </c>
      <c r="Q162">
        <f t="shared" si="5"/>
        <v>5913</v>
      </c>
    </row>
    <row r="163" spans="1:17" ht="44" thickBot="1" x14ac:dyDescent="0.4">
      <c r="A163" s="3" t="s">
        <v>215</v>
      </c>
      <c r="B163" s="3" t="s">
        <v>35</v>
      </c>
      <c r="C163" s="4">
        <v>45748</v>
      </c>
      <c r="D163" s="3" t="s">
        <v>29</v>
      </c>
      <c r="E163" s="3" t="s">
        <v>54</v>
      </c>
      <c r="F163" s="8">
        <v>3430</v>
      </c>
      <c r="G163" s="8">
        <v>566</v>
      </c>
      <c r="H163" s="8">
        <v>164</v>
      </c>
      <c r="I163" s="8">
        <v>48020</v>
      </c>
      <c r="J163" s="8">
        <v>47305</v>
      </c>
      <c r="K163" s="8">
        <v>120</v>
      </c>
      <c r="L163" s="6" t="s">
        <v>48</v>
      </c>
      <c r="M163" s="6"/>
      <c r="N163" s="6"/>
      <c r="O163" s="3"/>
      <c r="P163" s="18">
        <f t="shared" si="4"/>
        <v>8.6630570595585168E-2</v>
      </c>
      <c r="Q163">
        <f t="shared" si="5"/>
        <v>4160</v>
      </c>
    </row>
    <row r="164" spans="1:17" ht="44" thickBot="1" x14ac:dyDescent="0.4">
      <c r="A164" s="3" t="s">
        <v>216</v>
      </c>
      <c r="B164" s="3" t="s">
        <v>28</v>
      </c>
      <c r="C164" s="4">
        <v>45755</v>
      </c>
      <c r="D164" s="3" t="s">
        <v>41</v>
      </c>
      <c r="E164" s="3" t="s">
        <v>134</v>
      </c>
      <c r="F164" s="8">
        <v>4501</v>
      </c>
      <c r="G164" s="8">
        <v>375</v>
      </c>
      <c r="H164" s="8">
        <v>323</v>
      </c>
      <c r="I164" s="8">
        <v>22505</v>
      </c>
      <c r="J164" s="8">
        <v>21836</v>
      </c>
      <c r="K164" s="8">
        <v>132</v>
      </c>
      <c r="L164" s="6" t="s">
        <v>25</v>
      </c>
      <c r="M164" s="6"/>
      <c r="N164" s="6"/>
      <c r="O164" s="3" t="s">
        <v>21</v>
      </c>
      <c r="P164" s="18">
        <f t="shared" si="4"/>
        <v>0.23101532992668297</v>
      </c>
      <c r="Q164">
        <f t="shared" si="5"/>
        <v>5199</v>
      </c>
    </row>
    <row r="165" spans="1:17" ht="44" thickBot="1" x14ac:dyDescent="0.4">
      <c r="A165" s="105" t="s">
        <v>217</v>
      </c>
      <c r="B165" s="3" t="s">
        <v>23</v>
      </c>
      <c r="C165" s="4">
        <v>45715</v>
      </c>
      <c r="D165" s="3" t="s">
        <v>19</v>
      </c>
      <c r="E165" s="3" t="s">
        <v>73</v>
      </c>
      <c r="F165" s="8">
        <v>4934</v>
      </c>
      <c r="G165" s="8">
        <v>971</v>
      </c>
      <c r="H165" s="8">
        <v>156</v>
      </c>
      <c r="I165" s="8">
        <v>39472</v>
      </c>
      <c r="J165" s="8">
        <v>39025</v>
      </c>
      <c r="K165" s="8">
        <v>169</v>
      </c>
      <c r="L165" s="6" t="s">
        <v>25</v>
      </c>
      <c r="M165" s="6" t="s">
        <v>354</v>
      </c>
      <c r="N165" s="6"/>
      <c r="O165" s="3" t="s">
        <v>32</v>
      </c>
      <c r="P165" s="18">
        <f t="shared" si="4"/>
        <v>0.15355188488042157</v>
      </c>
      <c r="Q165">
        <f t="shared" si="5"/>
        <v>6061</v>
      </c>
    </row>
    <row r="166" spans="1:17" ht="44" thickBot="1" x14ac:dyDescent="0.4">
      <c r="A166" s="3" t="s">
        <v>218</v>
      </c>
      <c r="B166" s="3" t="s">
        <v>14</v>
      </c>
      <c r="C166" s="4">
        <v>45637</v>
      </c>
      <c r="D166" s="3" t="s">
        <v>19</v>
      </c>
      <c r="E166" s="3" t="s">
        <v>20</v>
      </c>
      <c r="F166" s="8">
        <v>3239</v>
      </c>
      <c r="G166" s="8">
        <v>43</v>
      </c>
      <c r="H166" s="8">
        <v>211</v>
      </c>
      <c r="I166" s="8">
        <v>22673</v>
      </c>
      <c r="J166" s="8">
        <v>22171</v>
      </c>
      <c r="K166" s="8">
        <v>230</v>
      </c>
      <c r="L166" s="6" t="s">
        <v>25</v>
      </c>
      <c r="M166" s="6"/>
      <c r="N166" s="6"/>
      <c r="O166" s="3" t="s">
        <v>21</v>
      </c>
      <c r="P166" s="18">
        <f t="shared" si="4"/>
        <v>0.15405989502933004</v>
      </c>
      <c r="Q166">
        <f t="shared" si="5"/>
        <v>3493</v>
      </c>
    </row>
    <row r="167" spans="1:17" ht="44" thickBot="1" x14ac:dyDescent="0.4">
      <c r="A167" s="3" t="s">
        <v>219</v>
      </c>
      <c r="B167" s="3" t="s">
        <v>14</v>
      </c>
      <c r="C167" s="4">
        <v>45704</v>
      </c>
      <c r="D167" s="3" t="s">
        <v>15</v>
      </c>
      <c r="E167" s="3" t="s">
        <v>16</v>
      </c>
      <c r="F167" s="8">
        <v>1076</v>
      </c>
      <c r="G167" s="8">
        <v>313</v>
      </c>
      <c r="H167" s="8">
        <v>306</v>
      </c>
      <c r="I167" s="8">
        <v>11836</v>
      </c>
      <c r="J167" s="8">
        <v>11596</v>
      </c>
      <c r="K167" s="8">
        <v>104</v>
      </c>
      <c r="L167" s="6" t="s">
        <v>48</v>
      </c>
      <c r="M167" s="6"/>
      <c r="N167" s="6"/>
      <c r="O167" s="3" t="s">
        <v>17</v>
      </c>
      <c r="P167" s="18">
        <f t="shared" si="4"/>
        <v>0.14320716458262928</v>
      </c>
      <c r="Q167">
        <f t="shared" si="5"/>
        <v>1695</v>
      </c>
    </row>
    <row r="168" spans="1:17" ht="44" thickBot="1" x14ac:dyDescent="0.4">
      <c r="A168" s="3" t="s">
        <v>220</v>
      </c>
      <c r="B168" s="3" t="s">
        <v>28</v>
      </c>
      <c r="C168" s="4">
        <v>45624</v>
      </c>
      <c r="D168" s="3" t="s">
        <v>19</v>
      </c>
      <c r="E168" s="3" t="s">
        <v>78</v>
      </c>
      <c r="F168" s="8">
        <v>4771</v>
      </c>
      <c r="G168" s="8">
        <v>818</v>
      </c>
      <c r="H168" s="8">
        <v>56</v>
      </c>
      <c r="I168" s="8">
        <v>57252</v>
      </c>
      <c r="J168" s="8">
        <v>56378</v>
      </c>
      <c r="K168" s="8">
        <v>150</v>
      </c>
      <c r="L168" s="6" t="s">
        <v>48</v>
      </c>
      <c r="M168" s="6"/>
      <c r="N168" s="6"/>
      <c r="O168" s="3"/>
      <c r="P168" s="18">
        <f t="shared" si="4"/>
        <v>9.859917557465242E-2</v>
      </c>
      <c r="Q168">
        <f t="shared" si="5"/>
        <v>5645</v>
      </c>
    </row>
    <row r="169" spans="1:17" ht="44" thickBot="1" x14ac:dyDescent="0.4">
      <c r="A169" s="3" t="s">
        <v>221</v>
      </c>
      <c r="B169" s="3" t="s">
        <v>35</v>
      </c>
      <c r="C169" s="4">
        <v>45608</v>
      </c>
      <c r="D169" s="3" t="s">
        <v>19</v>
      </c>
      <c r="E169" s="3" t="s">
        <v>44</v>
      </c>
      <c r="F169" s="8">
        <v>2418</v>
      </c>
      <c r="G169" s="8">
        <v>754</v>
      </c>
      <c r="H169" s="8">
        <v>54</v>
      </c>
      <c r="I169" s="8">
        <v>43524</v>
      </c>
      <c r="J169" s="8">
        <v>42743</v>
      </c>
      <c r="K169" s="8">
        <v>182</v>
      </c>
      <c r="L169" s="6" t="s">
        <v>31</v>
      </c>
      <c r="M169" s="6"/>
      <c r="N169" s="6"/>
      <c r="O169" s="3" t="s">
        <v>17</v>
      </c>
      <c r="P169" s="18">
        <f t="shared" si="4"/>
        <v>7.412002573292896E-2</v>
      </c>
      <c r="Q169">
        <f t="shared" si="5"/>
        <v>3226</v>
      </c>
    </row>
    <row r="170" spans="1:17" ht="44" thickBot="1" x14ac:dyDescent="0.4">
      <c r="A170" s="3" t="s">
        <v>222</v>
      </c>
      <c r="B170" s="3" t="s">
        <v>23</v>
      </c>
      <c r="C170" s="4">
        <v>45629</v>
      </c>
      <c r="D170" s="3" t="s">
        <v>56</v>
      </c>
      <c r="E170" s="3" t="s">
        <v>136</v>
      </c>
      <c r="F170" s="8">
        <v>3809</v>
      </c>
      <c r="G170" s="8">
        <v>273</v>
      </c>
      <c r="H170" s="8">
        <v>200</v>
      </c>
      <c r="I170" s="8">
        <v>34281</v>
      </c>
      <c r="J170" s="8">
        <v>33534</v>
      </c>
      <c r="K170" s="8">
        <v>83</v>
      </c>
      <c r="L170" s="6" t="s">
        <v>31</v>
      </c>
      <c r="M170" s="6"/>
      <c r="N170" s="6"/>
      <c r="O170" s="3" t="s">
        <v>17</v>
      </c>
      <c r="P170" s="18">
        <f t="shared" si="4"/>
        <v>0.12490884163239112</v>
      </c>
      <c r="Q170">
        <f t="shared" si="5"/>
        <v>4282</v>
      </c>
    </row>
    <row r="171" spans="1:17" ht="44" thickBot="1" x14ac:dyDescent="0.4">
      <c r="A171" s="3" t="s">
        <v>223</v>
      </c>
      <c r="B171" s="3" t="s">
        <v>14</v>
      </c>
      <c r="C171" s="4">
        <v>45775</v>
      </c>
      <c r="D171" s="3" t="s">
        <v>19</v>
      </c>
      <c r="E171" s="3" t="s">
        <v>20</v>
      </c>
      <c r="F171" s="8">
        <v>3577</v>
      </c>
      <c r="G171" s="8">
        <v>596</v>
      </c>
      <c r="H171" s="8">
        <v>493</v>
      </c>
      <c r="I171" s="8">
        <v>67963</v>
      </c>
      <c r="J171" s="8">
        <v>67839</v>
      </c>
      <c r="K171" s="8">
        <v>53</v>
      </c>
      <c r="L171" s="6" t="s">
        <v>25</v>
      </c>
      <c r="M171" s="6"/>
      <c r="N171" s="6"/>
      <c r="O171" s="3" t="s">
        <v>26</v>
      </c>
      <c r="P171" s="18">
        <f t="shared" si="4"/>
        <v>6.8655003457763777E-2</v>
      </c>
      <c r="Q171">
        <f t="shared" si="5"/>
        <v>4666</v>
      </c>
    </row>
    <row r="172" spans="1:17" ht="44" thickBot="1" x14ac:dyDescent="0.4">
      <c r="A172" s="3" t="s">
        <v>224</v>
      </c>
      <c r="B172" s="3" t="s">
        <v>23</v>
      </c>
      <c r="C172" s="4">
        <v>45657</v>
      </c>
      <c r="D172" s="3" t="s">
        <v>56</v>
      </c>
      <c r="E172" s="3" t="s">
        <v>136</v>
      </c>
      <c r="F172" s="8">
        <v>1018</v>
      </c>
      <c r="G172" s="8">
        <v>447</v>
      </c>
      <c r="H172" s="8">
        <v>332</v>
      </c>
      <c r="I172" s="8">
        <v>18324</v>
      </c>
      <c r="J172" s="8">
        <v>18164</v>
      </c>
      <c r="K172" s="8">
        <v>38</v>
      </c>
      <c r="L172" s="6" t="s">
        <v>48</v>
      </c>
      <c r="M172" s="6"/>
      <c r="N172" s="6"/>
      <c r="O172" s="3" t="s">
        <v>21</v>
      </c>
      <c r="P172" s="18">
        <f t="shared" si="4"/>
        <v>9.8068107400130972E-2</v>
      </c>
      <c r="Q172">
        <f t="shared" si="5"/>
        <v>1797</v>
      </c>
    </row>
    <row r="173" spans="1:17" ht="44" thickBot="1" x14ac:dyDescent="0.4">
      <c r="A173" s="3" t="s">
        <v>225</v>
      </c>
      <c r="B173" s="3" t="s">
        <v>35</v>
      </c>
      <c r="C173" s="4">
        <v>45518</v>
      </c>
      <c r="D173" s="3" t="s">
        <v>36</v>
      </c>
      <c r="E173" s="3" t="s">
        <v>37</v>
      </c>
      <c r="F173" s="8">
        <v>3073</v>
      </c>
      <c r="G173" s="8">
        <v>553</v>
      </c>
      <c r="H173" s="8">
        <v>174</v>
      </c>
      <c r="I173" s="8">
        <v>52241</v>
      </c>
      <c r="J173" s="8">
        <v>51605</v>
      </c>
      <c r="K173" s="8">
        <v>246</v>
      </c>
      <c r="L173" s="6" t="s">
        <v>31</v>
      </c>
      <c r="M173" s="6"/>
      <c r="N173" s="6"/>
      <c r="O173" s="3" t="s">
        <v>26</v>
      </c>
      <c r="P173" s="18">
        <f t="shared" si="4"/>
        <v>7.2739802071170159E-2</v>
      </c>
      <c r="Q173">
        <f t="shared" si="5"/>
        <v>3800</v>
      </c>
    </row>
    <row r="174" spans="1:17" ht="44" thickBot="1" x14ac:dyDescent="0.4">
      <c r="A174" s="3" t="s">
        <v>226</v>
      </c>
      <c r="B174" s="3" t="s">
        <v>14</v>
      </c>
      <c r="C174" s="4">
        <v>45631</v>
      </c>
      <c r="D174" s="3" t="s">
        <v>56</v>
      </c>
      <c r="E174" s="3" t="s">
        <v>95</v>
      </c>
      <c r="F174" s="8">
        <v>1330</v>
      </c>
      <c r="G174" s="8">
        <v>925</v>
      </c>
      <c r="H174" s="8">
        <v>35</v>
      </c>
      <c r="I174" s="8">
        <v>15960</v>
      </c>
      <c r="J174" s="8">
        <v>15379</v>
      </c>
      <c r="K174" s="8">
        <v>229</v>
      </c>
      <c r="L174" s="6" t="s">
        <v>48</v>
      </c>
      <c r="M174" s="6"/>
      <c r="N174" s="6"/>
      <c r="O174" s="3" t="s">
        <v>26</v>
      </c>
      <c r="P174" s="18">
        <f t="shared" si="4"/>
        <v>0.14348370927318296</v>
      </c>
      <c r="Q174">
        <f t="shared" si="5"/>
        <v>2290</v>
      </c>
    </row>
    <row r="175" spans="1:17" ht="44" thickBot="1" x14ac:dyDescent="0.4">
      <c r="A175" s="3" t="s">
        <v>227</v>
      </c>
      <c r="B175" s="3" t="s">
        <v>35</v>
      </c>
      <c r="C175" s="4">
        <v>45465</v>
      </c>
      <c r="D175" s="3" t="s">
        <v>19</v>
      </c>
      <c r="E175" s="3" t="s">
        <v>44</v>
      </c>
      <c r="F175" s="8">
        <v>3828</v>
      </c>
      <c r="G175" s="8">
        <v>148</v>
      </c>
      <c r="H175" s="8">
        <v>253</v>
      </c>
      <c r="I175" s="8">
        <v>30624</v>
      </c>
      <c r="J175" s="8">
        <v>30229</v>
      </c>
      <c r="K175" s="8">
        <v>235</v>
      </c>
      <c r="L175" s="6" t="s">
        <v>31</v>
      </c>
      <c r="M175" s="6"/>
      <c r="N175" s="6"/>
      <c r="O175" s="3"/>
      <c r="P175" s="18">
        <f t="shared" si="4"/>
        <v>0.13809430512016718</v>
      </c>
      <c r="Q175">
        <f t="shared" si="5"/>
        <v>4229</v>
      </c>
    </row>
    <row r="176" spans="1:17" ht="44" thickBot="1" x14ac:dyDescent="0.4">
      <c r="A176" s="3" t="s">
        <v>228</v>
      </c>
      <c r="B176" s="3" t="s">
        <v>28</v>
      </c>
      <c r="C176" s="4">
        <v>45674</v>
      </c>
      <c r="D176" s="3" t="s">
        <v>15</v>
      </c>
      <c r="E176" s="3" t="s">
        <v>61</v>
      </c>
      <c r="F176" s="8">
        <v>142</v>
      </c>
      <c r="G176" s="8">
        <v>784</v>
      </c>
      <c r="H176" s="8">
        <v>183</v>
      </c>
      <c r="I176" s="8">
        <v>1704</v>
      </c>
      <c r="J176" s="8">
        <v>995</v>
      </c>
      <c r="K176" s="8">
        <v>154</v>
      </c>
      <c r="L176" s="6" t="s">
        <v>48</v>
      </c>
      <c r="M176" s="6"/>
      <c r="N176" s="6"/>
      <c r="O176" s="3" t="s">
        <v>32</v>
      </c>
      <c r="P176" s="18">
        <f t="shared" si="4"/>
        <v>0.6508215962441315</v>
      </c>
      <c r="Q176">
        <f t="shared" si="5"/>
        <v>1109</v>
      </c>
    </row>
    <row r="177" spans="1:17" ht="44" thickBot="1" x14ac:dyDescent="0.4">
      <c r="A177" s="3" t="s">
        <v>229</v>
      </c>
      <c r="B177" s="3" t="s">
        <v>35</v>
      </c>
      <c r="C177" s="4">
        <v>45463</v>
      </c>
      <c r="D177" s="3" t="s">
        <v>56</v>
      </c>
      <c r="E177" s="3" t="s">
        <v>57</v>
      </c>
      <c r="F177" s="8">
        <v>3798</v>
      </c>
      <c r="G177" s="8">
        <v>31</v>
      </c>
      <c r="H177" s="8">
        <v>279</v>
      </c>
      <c r="I177" s="8">
        <v>75960</v>
      </c>
      <c r="J177" s="8">
        <v>75813</v>
      </c>
      <c r="K177" s="8">
        <v>266</v>
      </c>
      <c r="L177" s="6" t="s">
        <v>25</v>
      </c>
      <c r="M177" s="6"/>
      <c r="N177" s="6"/>
      <c r="O177" s="3" t="s">
        <v>17</v>
      </c>
      <c r="P177" s="18">
        <f t="shared" si="4"/>
        <v>5.4081095313322801E-2</v>
      </c>
      <c r="Q177">
        <f t="shared" si="5"/>
        <v>4108</v>
      </c>
    </row>
    <row r="178" spans="1:17" ht="44" thickBot="1" x14ac:dyDescent="0.4">
      <c r="A178" s="3" t="s">
        <v>230</v>
      </c>
      <c r="B178" s="3" t="s">
        <v>28</v>
      </c>
      <c r="C178" s="4">
        <v>45483</v>
      </c>
      <c r="D178" s="3" t="s">
        <v>36</v>
      </c>
      <c r="E178" s="3" t="s">
        <v>65</v>
      </c>
      <c r="F178" s="8">
        <v>3099</v>
      </c>
      <c r="G178" s="8">
        <v>694</v>
      </c>
      <c r="H178" s="8">
        <v>171</v>
      </c>
      <c r="I178" s="8">
        <v>43386</v>
      </c>
      <c r="J178" s="8">
        <v>42921</v>
      </c>
      <c r="K178" s="8">
        <v>52</v>
      </c>
      <c r="L178" s="6" t="s">
        <v>25</v>
      </c>
      <c r="M178" s="6"/>
      <c r="N178" s="6"/>
      <c r="O178" s="3" t="s">
        <v>26</v>
      </c>
      <c r="P178" s="18">
        <f t="shared" si="4"/>
        <v>9.1365878393951966E-2</v>
      </c>
      <c r="Q178">
        <f t="shared" si="5"/>
        <v>3964</v>
      </c>
    </row>
    <row r="179" spans="1:17" ht="44" thickBot="1" x14ac:dyDescent="0.4">
      <c r="A179" s="3" t="s">
        <v>231</v>
      </c>
      <c r="B179" s="3" t="s">
        <v>28</v>
      </c>
      <c r="C179" s="4">
        <v>45603</v>
      </c>
      <c r="D179" s="3" t="s">
        <v>56</v>
      </c>
      <c r="E179" s="3" t="s">
        <v>63</v>
      </c>
      <c r="F179" s="8">
        <v>129</v>
      </c>
      <c r="G179" s="8">
        <v>643</v>
      </c>
      <c r="H179" s="8">
        <v>136</v>
      </c>
      <c r="I179" s="8">
        <v>1290</v>
      </c>
      <c r="J179" s="8">
        <v>839</v>
      </c>
      <c r="K179" s="8">
        <v>238</v>
      </c>
      <c r="L179" s="6" t="s">
        <v>25</v>
      </c>
      <c r="M179" s="6"/>
      <c r="N179" s="6"/>
      <c r="O179" s="3" t="s">
        <v>32</v>
      </c>
      <c r="P179" s="18">
        <f t="shared" si="4"/>
        <v>0.70387596899224802</v>
      </c>
      <c r="Q179">
        <f t="shared" si="5"/>
        <v>908</v>
      </c>
    </row>
    <row r="180" spans="1:17" ht="44" thickBot="1" x14ac:dyDescent="0.4">
      <c r="A180" s="3" t="s">
        <v>232</v>
      </c>
      <c r="B180" s="3" t="s">
        <v>35</v>
      </c>
      <c r="C180" s="4">
        <v>45488</v>
      </c>
      <c r="D180" s="3" t="s">
        <v>36</v>
      </c>
      <c r="E180" s="3" t="s">
        <v>37</v>
      </c>
      <c r="F180" s="8">
        <v>3796</v>
      </c>
      <c r="G180" s="8">
        <v>667</v>
      </c>
      <c r="H180" s="8">
        <v>395</v>
      </c>
      <c r="I180" s="8">
        <v>64532</v>
      </c>
      <c r="J180" s="8">
        <v>63550</v>
      </c>
      <c r="K180" s="8">
        <v>292</v>
      </c>
      <c r="L180" s="6" t="s">
        <v>25</v>
      </c>
      <c r="M180" s="6"/>
      <c r="N180" s="6"/>
      <c r="O180" s="3"/>
      <c r="P180" s="18">
        <f t="shared" si="4"/>
        <v>7.5280481001673588E-2</v>
      </c>
      <c r="Q180">
        <f t="shared" si="5"/>
        <v>4858</v>
      </c>
    </row>
    <row r="181" spans="1:17" ht="44" thickBot="1" x14ac:dyDescent="0.4">
      <c r="A181" s="3" t="s">
        <v>233</v>
      </c>
      <c r="B181" s="3" t="s">
        <v>23</v>
      </c>
      <c r="C181" s="4">
        <v>45629</v>
      </c>
      <c r="D181" s="3" t="s">
        <v>19</v>
      </c>
      <c r="E181" s="3" t="s">
        <v>73</v>
      </c>
      <c r="F181" s="8">
        <v>3711</v>
      </c>
      <c r="G181" s="8">
        <v>352</v>
      </c>
      <c r="H181" s="8">
        <v>290</v>
      </c>
      <c r="I181" s="8">
        <v>48243</v>
      </c>
      <c r="J181" s="8">
        <v>47579</v>
      </c>
      <c r="K181" s="8">
        <v>11</v>
      </c>
      <c r="L181" s="6" t="s">
        <v>25</v>
      </c>
      <c r="M181" s="6"/>
      <c r="N181" s="6"/>
      <c r="O181" s="3" t="s">
        <v>17</v>
      </c>
      <c r="P181" s="18">
        <f t="shared" si="4"/>
        <v>9.023070704558174E-2</v>
      </c>
      <c r="Q181">
        <f t="shared" si="5"/>
        <v>4353</v>
      </c>
    </row>
    <row r="182" spans="1:17" ht="44" thickBot="1" x14ac:dyDescent="0.4">
      <c r="A182" s="3" t="s">
        <v>234</v>
      </c>
      <c r="B182" s="3" t="s">
        <v>23</v>
      </c>
      <c r="C182" s="4">
        <v>45737</v>
      </c>
      <c r="D182" s="3" t="s">
        <v>41</v>
      </c>
      <c r="E182" s="3" t="s">
        <v>42</v>
      </c>
      <c r="F182" s="8">
        <v>606</v>
      </c>
      <c r="G182" s="8">
        <v>789</v>
      </c>
      <c r="H182" s="8">
        <v>470</v>
      </c>
      <c r="I182" s="8">
        <v>7878</v>
      </c>
      <c r="J182" s="8">
        <v>7389</v>
      </c>
      <c r="K182" s="8">
        <v>239</v>
      </c>
      <c r="L182" s="6" t="s">
        <v>31</v>
      </c>
      <c r="M182" s="6"/>
      <c r="N182" s="6"/>
      <c r="O182" s="3" t="s">
        <v>26</v>
      </c>
      <c r="P182" s="18">
        <f t="shared" si="4"/>
        <v>0.23673521198273673</v>
      </c>
      <c r="Q182">
        <f t="shared" si="5"/>
        <v>1865</v>
      </c>
    </row>
    <row r="183" spans="1:17" ht="44" thickBot="1" x14ac:dyDescent="0.4">
      <c r="A183" s="3" t="s">
        <v>235</v>
      </c>
      <c r="B183" s="3" t="s">
        <v>35</v>
      </c>
      <c r="C183" s="4">
        <v>45504</v>
      </c>
      <c r="D183" s="3" t="s">
        <v>41</v>
      </c>
      <c r="E183" s="3" t="s">
        <v>46</v>
      </c>
      <c r="F183" s="8">
        <v>4689</v>
      </c>
      <c r="G183" s="8">
        <v>134</v>
      </c>
      <c r="H183" s="8">
        <v>403</v>
      </c>
      <c r="I183" s="8">
        <v>51579</v>
      </c>
      <c r="J183" s="8">
        <v>50924</v>
      </c>
      <c r="K183" s="8">
        <v>173</v>
      </c>
      <c r="L183" s="6" t="s">
        <v>25</v>
      </c>
      <c r="M183" s="6"/>
      <c r="N183" s="6"/>
      <c r="O183" s="3" t="s">
        <v>32</v>
      </c>
      <c r="P183" s="18">
        <f t="shared" si="4"/>
        <v>0.10132030477519921</v>
      </c>
      <c r="Q183">
        <f t="shared" si="5"/>
        <v>5226</v>
      </c>
    </row>
    <row r="184" spans="1:17" ht="44" thickBot="1" x14ac:dyDescent="0.4">
      <c r="A184" s="3" t="s">
        <v>236</v>
      </c>
      <c r="B184" s="3" t="s">
        <v>28</v>
      </c>
      <c r="C184" s="4">
        <v>45643</v>
      </c>
      <c r="D184" s="3" t="s">
        <v>29</v>
      </c>
      <c r="E184" s="3" t="s">
        <v>30</v>
      </c>
      <c r="F184" s="8">
        <v>360</v>
      </c>
      <c r="G184" s="8">
        <v>590</v>
      </c>
      <c r="H184" s="8">
        <v>393</v>
      </c>
      <c r="I184" s="8">
        <v>4680</v>
      </c>
      <c r="J184" s="8">
        <v>4322</v>
      </c>
      <c r="K184" s="8">
        <v>208</v>
      </c>
      <c r="L184" s="6" t="s">
        <v>48</v>
      </c>
      <c r="M184" s="6"/>
      <c r="N184" s="6"/>
      <c r="O184" s="3" t="s">
        <v>21</v>
      </c>
      <c r="P184" s="18">
        <f t="shared" si="4"/>
        <v>0.28696581196581195</v>
      </c>
      <c r="Q184">
        <f t="shared" si="5"/>
        <v>1343</v>
      </c>
    </row>
    <row r="185" spans="1:17" ht="44" thickBot="1" x14ac:dyDescent="0.4">
      <c r="A185" s="3" t="s">
        <v>237</v>
      </c>
      <c r="B185" s="3" t="s">
        <v>14</v>
      </c>
      <c r="C185" s="4">
        <v>45501</v>
      </c>
      <c r="D185" s="3" t="s">
        <v>41</v>
      </c>
      <c r="E185" s="3" t="s">
        <v>88</v>
      </c>
      <c r="F185" s="8">
        <v>3215</v>
      </c>
      <c r="G185" s="8">
        <v>960</v>
      </c>
      <c r="H185" s="8">
        <v>202</v>
      </c>
      <c r="I185" s="8">
        <v>32150</v>
      </c>
      <c r="J185" s="8">
        <v>31404</v>
      </c>
      <c r="K185" s="8">
        <v>251</v>
      </c>
      <c r="L185" s="6" t="s">
        <v>31</v>
      </c>
      <c r="M185" s="6"/>
      <c r="N185" s="6"/>
      <c r="O185" s="3" t="s">
        <v>17</v>
      </c>
      <c r="P185" s="18">
        <f t="shared" si="4"/>
        <v>0.13614307931570763</v>
      </c>
      <c r="Q185">
        <f t="shared" si="5"/>
        <v>4377</v>
      </c>
    </row>
    <row r="186" spans="1:17" ht="44" thickBot="1" x14ac:dyDescent="0.4">
      <c r="A186" s="3" t="s">
        <v>238</v>
      </c>
      <c r="B186" s="3" t="s">
        <v>28</v>
      </c>
      <c r="C186" s="4">
        <v>45668</v>
      </c>
      <c r="D186" s="3" t="s">
        <v>36</v>
      </c>
      <c r="E186" s="3" t="s">
        <v>65</v>
      </c>
      <c r="F186" s="8">
        <v>4523</v>
      </c>
      <c r="G186" s="8">
        <v>61</v>
      </c>
      <c r="H186" s="8">
        <v>157</v>
      </c>
      <c r="I186" s="8">
        <v>49753</v>
      </c>
      <c r="J186" s="8">
        <v>49329</v>
      </c>
      <c r="K186" s="8">
        <v>71</v>
      </c>
      <c r="L186" s="6" t="s">
        <v>31</v>
      </c>
      <c r="M186" s="6"/>
      <c r="N186" s="6"/>
      <c r="O186" s="3"/>
      <c r="P186" s="18">
        <f t="shared" si="4"/>
        <v>9.5290736237010829E-2</v>
      </c>
      <c r="Q186">
        <f t="shared" si="5"/>
        <v>4741</v>
      </c>
    </row>
    <row r="187" spans="1:17" ht="44" thickBot="1" x14ac:dyDescent="0.4">
      <c r="A187" s="3" t="s">
        <v>239</v>
      </c>
      <c r="B187" s="3" t="s">
        <v>35</v>
      </c>
      <c r="C187" s="4">
        <v>45528</v>
      </c>
      <c r="D187" s="3" t="s">
        <v>36</v>
      </c>
      <c r="E187" s="3" t="s">
        <v>37</v>
      </c>
      <c r="F187" s="8">
        <v>4292</v>
      </c>
      <c r="G187" s="8">
        <v>51</v>
      </c>
      <c r="H187" s="8">
        <v>392</v>
      </c>
      <c r="I187" s="8">
        <v>55796</v>
      </c>
      <c r="J187" s="8">
        <v>54826</v>
      </c>
      <c r="K187" s="8">
        <v>264</v>
      </c>
      <c r="L187" s="6" t="s">
        <v>31</v>
      </c>
      <c r="M187" s="6"/>
      <c r="N187" s="6"/>
      <c r="O187" s="3" t="s">
        <v>26</v>
      </c>
      <c r="P187" s="18">
        <f t="shared" si="4"/>
        <v>8.4862714173059003E-2</v>
      </c>
      <c r="Q187">
        <f t="shared" si="5"/>
        <v>4735</v>
      </c>
    </row>
    <row r="188" spans="1:17" ht="44" thickBot="1" x14ac:dyDescent="0.4">
      <c r="A188" s="3" t="s">
        <v>240</v>
      </c>
      <c r="B188" s="3" t="s">
        <v>14</v>
      </c>
      <c r="C188" s="4">
        <v>45648</v>
      </c>
      <c r="D188" s="3" t="s">
        <v>15</v>
      </c>
      <c r="E188" s="3" t="s">
        <v>16</v>
      </c>
      <c r="F188" s="8">
        <v>1644</v>
      </c>
      <c r="G188" s="8">
        <v>546</v>
      </c>
      <c r="H188" s="8">
        <v>150</v>
      </c>
      <c r="I188" s="8">
        <v>27948</v>
      </c>
      <c r="J188" s="8">
        <v>27184</v>
      </c>
      <c r="K188" s="8">
        <v>300</v>
      </c>
      <c r="L188" s="6" t="s">
        <v>31</v>
      </c>
      <c r="M188" s="6"/>
      <c r="N188" s="6"/>
      <c r="O188" s="3" t="s">
        <v>26</v>
      </c>
      <c r="P188" s="18">
        <f t="shared" si="4"/>
        <v>8.3726921425504502E-2</v>
      </c>
      <c r="Q188">
        <f t="shared" si="5"/>
        <v>2340</v>
      </c>
    </row>
    <row r="189" spans="1:17" ht="44" thickBot="1" x14ac:dyDescent="0.4">
      <c r="A189" s="3" t="s">
        <v>241</v>
      </c>
      <c r="B189" s="3" t="s">
        <v>23</v>
      </c>
      <c r="C189" s="4">
        <v>45449</v>
      </c>
      <c r="D189" s="3" t="s">
        <v>15</v>
      </c>
      <c r="E189" s="3" t="s">
        <v>24</v>
      </c>
      <c r="F189" s="8">
        <v>2728</v>
      </c>
      <c r="G189" s="8">
        <v>533</v>
      </c>
      <c r="H189" s="8">
        <v>215</v>
      </c>
      <c r="I189" s="8">
        <v>40920</v>
      </c>
      <c r="J189" s="8">
        <v>40816</v>
      </c>
      <c r="K189" s="8">
        <v>137</v>
      </c>
      <c r="L189" s="6" t="s">
        <v>48</v>
      </c>
      <c r="M189" s="6"/>
      <c r="N189" s="6"/>
      <c r="O189" s="3" t="s">
        <v>21</v>
      </c>
      <c r="P189" s="18">
        <f t="shared" si="4"/>
        <v>8.4946236559139784E-2</v>
      </c>
      <c r="Q189">
        <f t="shared" si="5"/>
        <v>3476</v>
      </c>
    </row>
    <row r="190" spans="1:17" ht="44" thickBot="1" x14ac:dyDescent="0.4">
      <c r="A190" s="3" t="s">
        <v>242</v>
      </c>
      <c r="B190" s="3" t="s">
        <v>35</v>
      </c>
      <c r="C190" s="4">
        <v>45740</v>
      </c>
      <c r="D190" s="3" t="s">
        <v>15</v>
      </c>
      <c r="E190" s="3" t="s">
        <v>50</v>
      </c>
      <c r="F190" s="8">
        <v>3360</v>
      </c>
      <c r="G190" s="8">
        <v>525</v>
      </c>
      <c r="H190" s="8">
        <v>500</v>
      </c>
      <c r="I190" s="8">
        <v>60480</v>
      </c>
      <c r="J190" s="8">
        <v>59610</v>
      </c>
      <c r="K190" s="8">
        <v>192</v>
      </c>
      <c r="L190" s="6" t="s">
        <v>25</v>
      </c>
      <c r="M190" s="6"/>
      <c r="N190" s="6"/>
      <c r="O190" s="3" t="s">
        <v>17</v>
      </c>
      <c r="P190" s="18">
        <f t="shared" si="4"/>
        <v>7.2503306878306875E-2</v>
      </c>
      <c r="Q190">
        <f t="shared" si="5"/>
        <v>4385</v>
      </c>
    </row>
    <row r="191" spans="1:17" ht="44" thickBot="1" x14ac:dyDescent="0.4">
      <c r="A191" s="3" t="s">
        <v>243</v>
      </c>
      <c r="B191" s="3" t="s">
        <v>23</v>
      </c>
      <c r="C191" s="4">
        <v>45569</v>
      </c>
      <c r="D191" s="3" t="s">
        <v>19</v>
      </c>
      <c r="E191" s="3" t="s">
        <v>73</v>
      </c>
      <c r="F191" s="8">
        <v>1963</v>
      </c>
      <c r="G191" s="8">
        <v>213</v>
      </c>
      <c r="H191" s="8">
        <v>19</v>
      </c>
      <c r="I191" s="8">
        <v>39260</v>
      </c>
      <c r="J191" s="8">
        <v>38771</v>
      </c>
      <c r="K191" s="8">
        <v>145</v>
      </c>
      <c r="L191" s="6" t="s">
        <v>48</v>
      </c>
      <c r="M191" s="6"/>
      <c r="N191" s="6"/>
      <c r="O191" s="3"/>
      <c r="P191" s="18">
        <f t="shared" si="4"/>
        <v>5.5909322465613857E-2</v>
      </c>
      <c r="Q191">
        <f t="shared" si="5"/>
        <v>2195</v>
      </c>
    </row>
    <row r="192" spans="1:17" ht="44" thickBot="1" x14ac:dyDescent="0.4">
      <c r="A192" s="3" t="s">
        <v>244</v>
      </c>
      <c r="B192" s="3" t="s">
        <v>23</v>
      </c>
      <c r="C192" s="4">
        <v>45629</v>
      </c>
      <c r="D192" s="3" t="s">
        <v>29</v>
      </c>
      <c r="E192" s="3" t="s">
        <v>101</v>
      </c>
      <c r="F192" s="8">
        <v>4285</v>
      </c>
      <c r="G192" s="8">
        <v>886</v>
      </c>
      <c r="H192" s="8">
        <v>376</v>
      </c>
      <c r="I192" s="8">
        <v>55705</v>
      </c>
      <c r="J192" s="8">
        <v>55556</v>
      </c>
      <c r="K192" s="8">
        <v>51</v>
      </c>
      <c r="L192" s="6" t="s">
        <v>48</v>
      </c>
      <c r="M192" s="6"/>
      <c r="N192" s="6"/>
      <c r="O192" s="3" t="s">
        <v>26</v>
      </c>
      <c r="P192" s="18">
        <f t="shared" si="4"/>
        <v>9.9578134817341346E-2</v>
      </c>
      <c r="Q192">
        <f t="shared" si="5"/>
        <v>5547</v>
      </c>
    </row>
    <row r="193" spans="1:17" ht="44" thickBot="1" x14ac:dyDescent="0.4">
      <c r="A193" s="3" t="s">
        <v>245</v>
      </c>
      <c r="B193" s="3" t="s">
        <v>28</v>
      </c>
      <c r="C193" s="4">
        <v>45625</v>
      </c>
      <c r="D193" s="3" t="s">
        <v>56</v>
      </c>
      <c r="E193" s="3" t="s">
        <v>63</v>
      </c>
      <c r="F193" s="8">
        <v>1176</v>
      </c>
      <c r="G193" s="8">
        <v>464</v>
      </c>
      <c r="H193" s="8">
        <v>394</v>
      </c>
      <c r="I193" s="8">
        <v>14112</v>
      </c>
      <c r="J193" s="8">
        <v>13588</v>
      </c>
      <c r="K193" s="8">
        <v>272</v>
      </c>
      <c r="L193" s="6" t="s">
        <v>31</v>
      </c>
      <c r="M193" s="6"/>
      <c r="N193" s="6"/>
      <c r="O193" s="3"/>
      <c r="P193" s="18">
        <f t="shared" si="4"/>
        <v>0.1441326530612245</v>
      </c>
      <c r="Q193">
        <f t="shared" si="5"/>
        <v>2034</v>
      </c>
    </row>
    <row r="194" spans="1:17" ht="44" thickBot="1" x14ac:dyDescent="0.4">
      <c r="A194" s="3" t="s">
        <v>246</v>
      </c>
      <c r="B194" s="3" t="s">
        <v>14</v>
      </c>
      <c r="C194" s="4">
        <v>45546</v>
      </c>
      <c r="D194" s="3" t="s">
        <v>41</v>
      </c>
      <c r="E194" s="3" t="s">
        <v>88</v>
      </c>
      <c r="F194" s="8">
        <v>4858</v>
      </c>
      <c r="G194" s="8">
        <v>317</v>
      </c>
      <c r="H194" s="8">
        <v>129</v>
      </c>
      <c r="I194" s="8">
        <v>53438</v>
      </c>
      <c r="J194" s="8">
        <v>52687</v>
      </c>
      <c r="K194" s="8">
        <v>223</v>
      </c>
      <c r="L194" s="6" t="s">
        <v>31</v>
      </c>
      <c r="M194" s="6"/>
      <c r="N194" s="6"/>
      <c r="O194" s="3" t="s">
        <v>26</v>
      </c>
      <c r="P194" s="18">
        <f t="shared" ref="P194:P257" si="6">((F194+G194+H194)/I194)</f>
        <v>9.9255211647142488E-2</v>
      </c>
      <c r="Q194">
        <f t="shared" ref="Q194:Q257" si="7">(F194+G194+H194)</f>
        <v>5304</v>
      </c>
    </row>
    <row r="195" spans="1:17" ht="44" thickBot="1" x14ac:dyDescent="0.4">
      <c r="A195" s="3" t="s">
        <v>247</v>
      </c>
      <c r="B195" s="3" t="s">
        <v>23</v>
      </c>
      <c r="C195" s="4">
        <v>45567</v>
      </c>
      <c r="D195" s="3" t="s">
        <v>29</v>
      </c>
      <c r="E195" s="3" t="s">
        <v>101</v>
      </c>
      <c r="F195" s="8">
        <v>4350</v>
      </c>
      <c r="G195" s="8">
        <v>771</v>
      </c>
      <c r="H195" s="8">
        <v>7</v>
      </c>
      <c r="I195" s="8">
        <v>60900</v>
      </c>
      <c r="J195" s="8">
        <v>60592</v>
      </c>
      <c r="K195" s="8">
        <v>195</v>
      </c>
      <c r="L195" s="6" t="s">
        <v>31</v>
      </c>
      <c r="M195" s="6"/>
      <c r="N195" s="6"/>
      <c r="O195" s="3" t="s">
        <v>17</v>
      </c>
      <c r="P195" s="18">
        <f t="shared" si="6"/>
        <v>8.4203612479474554E-2</v>
      </c>
      <c r="Q195">
        <f t="shared" si="7"/>
        <v>5128</v>
      </c>
    </row>
    <row r="196" spans="1:17" ht="44" thickBot="1" x14ac:dyDescent="0.4">
      <c r="A196" s="3" t="s">
        <v>248</v>
      </c>
      <c r="B196" s="3" t="s">
        <v>28</v>
      </c>
      <c r="C196" s="4">
        <v>45519</v>
      </c>
      <c r="D196" s="3" t="s">
        <v>36</v>
      </c>
      <c r="E196" s="3" t="s">
        <v>65</v>
      </c>
      <c r="F196" s="8">
        <v>914</v>
      </c>
      <c r="G196" s="8">
        <v>464</v>
      </c>
      <c r="H196" s="8">
        <v>246</v>
      </c>
      <c r="I196" s="8">
        <v>11882</v>
      </c>
      <c r="J196" s="8">
        <v>11500</v>
      </c>
      <c r="K196" s="8">
        <v>282</v>
      </c>
      <c r="L196" s="6" t="s">
        <v>48</v>
      </c>
      <c r="M196" s="6" t="s">
        <v>25</v>
      </c>
      <c r="N196" s="6" t="s">
        <v>354</v>
      </c>
      <c r="O196" s="3" t="s">
        <v>32</v>
      </c>
      <c r="P196" s="18">
        <f t="shared" si="6"/>
        <v>0.13667732704931829</v>
      </c>
      <c r="Q196">
        <f t="shared" si="7"/>
        <v>1624</v>
      </c>
    </row>
    <row r="197" spans="1:17" ht="44" thickBot="1" x14ac:dyDescent="0.4">
      <c r="A197" s="3" t="s">
        <v>249</v>
      </c>
      <c r="B197" s="3" t="s">
        <v>28</v>
      </c>
      <c r="C197" s="4">
        <v>45645</v>
      </c>
      <c r="D197" s="3" t="s">
        <v>19</v>
      </c>
      <c r="E197" s="3" t="s">
        <v>78</v>
      </c>
      <c r="F197" s="8">
        <v>1813</v>
      </c>
      <c r="G197" s="8">
        <v>623</v>
      </c>
      <c r="H197" s="8">
        <v>72</v>
      </c>
      <c r="I197" s="8">
        <v>19943</v>
      </c>
      <c r="J197" s="8">
        <v>18959</v>
      </c>
      <c r="K197" s="8">
        <v>85</v>
      </c>
      <c r="L197" s="6" t="s">
        <v>31</v>
      </c>
      <c r="M197" s="6"/>
      <c r="N197" s="6"/>
      <c r="O197" s="3" t="s">
        <v>26</v>
      </c>
      <c r="P197" s="18">
        <f t="shared" si="6"/>
        <v>0.12575841147269717</v>
      </c>
      <c r="Q197">
        <f t="shared" si="7"/>
        <v>2508</v>
      </c>
    </row>
    <row r="198" spans="1:17" ht="44" thickBot="1" x14ac:dyDescent="0.4">
      <c r="A198" s="3" t="s">
        <v>250</v>
      </c>
      <c r="B198" s="3" t="s">
        <v>14</v>
      </c>
      <c r="C198" s="4">
        <v>45587</v>
      </c>
      <c r="D198" s="3" t="s">
        <v>15</v>
      </c>
      <c r="E198" s="3" t="s">
        <v>16</v>
      </c>
      <c r="F198" s="8">
        <v>4782</v>
      </c>
      <c r="G198" s="8">
        <v>721</v>
      </c>
      <c r="H198" s="8">
        <v>82</v>
      </c>
      <c r="I198" s="8">
        <v>86076</v>
      </c>
      <c r="J198" s="8">
        <v>85339</v>
      </c>
      <c r="K198" s="8">
        <v>19</v>
      </c>
      <c r="L198" s="6" t="s">
        <v>31</v>
      </c>
      <c r="M198" s="6"/>
      <c r="N198" s="6"/>
      <c r="O198" s="3" t="s">
        <v>17</v>
      </c>
      <c r="P198" s="18">
        <f t="shared" si="6"/>
        <v>6.4884520656164318E-2</v>
      </c>
      <c r="Q198">
        <f t="shared" si="7"/>
        <v>5585</v>
      </c>
    </row>
    <row r="199" spans="1:17" ht="44" thickBot="1" x14ac:dyDescent="0.4">
      <c r="A199" s="3" t="s">
        <v>251</v>
      </c>
      <c r="B199" s="3" t="s">
        <v>14</v>
      </c>
      <c r="C199" s="4">
        <v>45549</v>
      </c>
      <c r="D199" s="3" t="s">
        <v>41</v>
      </c>
      <c r="E199" s="3" t="s">
        <v>88</v>
      </c>
      <c r="F199" s="8">
        <v>1048</v>
      </c>
      <c r="G199" s="8">
        <v>374</v>
      </c>
      <c r="H199" s="8">
        <v>450</v>
      </c>
      <c r="I199" s="8">
        <v>9432</v>
      </c>
      <c r="J199" s="8">
        <v>8882</v>
      </c>
      <c r="K199" s="8">
        <v>158</v>
      </c>
      <c r="L199" s="6" t="s">
        <v>25</v>
      </c>
      <c r="M199" s="6"/>
      <c r="N199" s="6"/>
      <c r="O199" s="3" t="s">
        <v>26</v>
      </c>
      <c r="P199" s="18">
        <f t="shared" si="6"/>
        <v>0.19847328244274809</v>
      </c>
      <c r="Q199">
        <f t="shared" si="7"/>
        <v>1872</v>
      </c>
    </row>
    <row r="200" spans="1:17" ht="44" thickBot="1" x14ac:dyDescent="0.4">
      <c r="A200" s="3" t="s">
        <v>252</v>
      </c>
      <c r="B200" s="3" t="s">
        <v>23</v>
      </c>
      <c r="C200" s="4">
        <v>45626</v>
      </c>
      <c r="D200" s="3" t="s">
        <v>36</v>
      </c>
      <c r="E200" s="3" t="s">
        <v>52</v>
      </c>
      <c r="F200" s="8">
        <v>2509</v>
      </c>
      <c r="G200" s="8">
        <v>324</v>
      </c>
      <c r="H200" s="8">
        <v>171</v>
      </c>
      <c r="I200" s="8">
        <v>35126</v>
      </c>
      <c r="J200" s="8">
        <v>34685</v>
      </c>
      <c r="K200" s="8">
        <v>277</v>
      </c>
      <c r="L200" s="6" t="s">
        <v>25</v>
      </c>
      <c r="M200" s="6"/>
      <c r="N200" s="6"/>
      <c r="O200" s="3" t="s">
        <v>21</v>
      </c>
      <c r="P200" s="18">
        <f t="shared" si="6"/>
        <v>8.5520696919660646E-2</v>
      </c>
      <c r="Q200">
        <f t="shared" si="7"/>
        <v>3004</v>
      </c>
    </row>
    <row r="201" spans="1:17" ht="44" thickBot="1" x14ac:dyDescent="0.4">
      <c r="A201" s="3" t="s">
        <v>253</v>
      </c>
      <c r="B201" s="3" t="s">
        <v>35</v>
      </c>
      <c r="C201" s="4">
        <v>45754</v>
      </c>
      <c r="D201" s="3" t="s">
        <v>15</v>
      </c>
      <c r="E201" s="3" t="s">
        <v>50</v>
      </c>
      <c r="F201" s="8">
        <v>3718</v>
      </c>
      <c r="G201" s="8">
        <v>385</v>
      </c>
      <c r="H201" s="8">
        <v>310</v>
      </c>
      <c r="I201" s="8">
        <v>70642</v>
      </c>
      <c r="J201" s="8">
        <v>69749</v>
      </c>
      <c r="K201" s="8">
        <v>233</v>
      </c>
      <c r="L201" s="6" t="s">
        <v>25</v>
      </c>
      <c r="M201" s="6"/>
      <c r="N201" s="6"/>
      <c r="O201" s="3" t="s">
        <v>21</v>
      </c>
      <c r="P201" s="18">
        <f t="shared" si="6"/>
        <v>6.246991874522239E-2</v>
      </c>
      <c r="Q201">
        <f t="shared" si="7"/>
        <v>4413</v>
      </c>
    </row>
    <row r="202" spans="1:17" ht="44" thickBot="1" x14ac:dyDescent="0.4">
      <c r="A202" s="3" t="s">
        <v>254</v>
      </c>
      <c r="B202" s="3" t="s">
        <v>14</v>
      </c>
      <c r="C202" s="4">
        <v>45672</v>
      </c>
      <c r="D202" s="3" t="s">
        <v>15</v>
      </c>
      <c r="E202" s="3" t="s">
        <v>16</v>
      </c>
      <c r="F202" s="8">
        <v>802</v>
      </c>
      <c r="G202" s="8">
        <v>262</v>
      </c>
      <c r="H202" s="8">
        <v>244</v>
      </c>
      <c r="I202" s="8">
        <v>14436</v>
      </c>
      <c r="J202" s="8">
        <v>14280</v>
      </c>
      <c r="K202" s="8">
        <v>49</v>
      </c>
      <c r="L202" s="6" t="s">
        <v>31</v>
      </c>
      <c r="M202" s="6"/>
      <c r="N202" s="6"/>
      <c r="O202" s="3" t="s">
        <v>17</v>
      </c>
      <c r="P202" s="18">
        <f t="shared" si="6"/>
        <v>9.0606816292601824E-2</v>
      </c>
      <c r="Q202">
        <f t="shared" si="7"/>
        <v>1308</v>
      </c>
    </row>
    <row r="203" spans="1:17" ht="44" thickBot="1" x14ac:dyDescent="0.4">
      <c r="A203" s="3" t="s">
        <v>255</v>
      </c>
      <c r="B203" s="3" t="s">
        <v>35</v>
      </c>
      <c r="C203" s="4">
        <v>45445</v>
      </c>
      <c r="D203" s="3" t="s">
        <v>41</v>
      </c>
      <c r="E203" s="3" t="s">
        <v>46</v>
      </c>
      <c r="F203" s="8">
        <v>1871</v>
      </c>
      <c r="G203" s="8">
        <v>252</v>
      </c>
      <c r="H203" s="8">
        <v>335</v>
      </c>
      <c r="I203" s="8">
        <v>29936</v>
      </c>
      <c r="J203" s="8">
        <v>29576</v>
      </c>
      <c r="K203" s="8">
        <v>288</v>
      </c>
      <c r="L203" s="6" t="s">
        <v>31</v>
      </c>
      <c r="M203" s="6"/>
      <c r="N203" s="6"/>
      <c r="O203" s="3" t="s">
        <v>26</v>
      </c>
      <c r="P203" s="18">
        <f t="shared" si="6"/>
        <v>8.2108498129342594E-2</v>
      </c>
      <c r="Q203">
        <f t="shared" si="7"/>
        <v>2458</v>
      </c>
    </row>
    <row r="204" spans="1:17" ht="44" thickBot="1" x14ac:dyDescent="0.4">
      <c r="A204" s="3" t="s">
        <v>256</v>
      </c>
      <c r="B204" s="3" t="s">
        <v>28</v>
      </c>
      <c r="C204" s="4">
        <v>45617</v>
      </c>
      <c r="D204" s="3" t="s">
        <v>36</v>
      </c>
      <c r="E204" s="3" t="s">
        <v>65</v>
      </c>
      <c r="F204" s="8">
        <v>3773</v>
      </c>
      <c r="G204" s="8">
        <v>299</v>
      </c>
      <c r="H204" s="8">
        <v>38</v>
      </c>
      <c r="I204" s="8">
        <v>71687</v>
      </c>
      <c r="J204" s="8">
        <v>71447</v>
      </c>
      <c r="K204" s="8">
        <v>286</v>
      </c>
      <c r="L204" s="6" t="s">
        <v>48</v>
      </c>
      <c r="M204" s="6"/>
      <c r="N204" s="6"/>
      <c r="O204" s="3" t="s">
        <v>17</v>
      </c>
      <c r="P204" s="18">
        <f t="shared" si="6"/>
        <v>5.7332570758993957E-2</v>
      </c>
      <c r="Q204">
        <f t="shared" si="7"/>
        <v>4110</v>
      </c>
    </row>
    <row r="205" spans="1:17" ht="44" thickBot="1" x14ac:dyDescent="0.4">
      <c r="A205" s="3" t="s">
        <v>257</v>
      </c>
      <c r="B205" s="3" t="s">
        <v>28</v>
      </c>
      <c r="C205" s="4">
        <v>45658</v>
      </c>
      <c r="D205" s="3" t="s">
        <v>36</v>
      </c>
      <c r="E205" s="3" t="s">
        <v>65</v>
      </c>
      <c r="F205" s="8">
        <v>2234</v>
      </c>
      <c r="G205" s="8">
        <v>653</v>
      </c>
      <c r="H205" s="8">
        <v>432</v>
      </c>
      <c r="I205" s="8">
        <v>11170</v>
      </c>
      <c r="J205" s="8">
        <v>10569</v>
      </c>
      <c r="K205" s="8">
        <v>198</v>
      </c>
      <c r="L205" s="6" t="s">
        <v>48</v>
      </c>
      <c r="M205" s="6"/>
      <c r="N205" s="6"/>
      <c r="O205" s="3" t="s">
        <v>26</v>
      </c>
      <c r="P205" s="18">
        <f t="shared" si="6"/>
        <v>0.29713518352730528</v>
      </c>
      <c r="Q205">
        <f t="shared" si="7"/>
        <v>3319</v>
      </c>
    </row>
    <row r="206" spans="1:17" ht="44" thickBot="1" x14ac:dyDescent="0.4">
      <c r="A206" s="3" t="s">
        <v>258</v>
      </c>
      <c r="B206" s="3" t="s">
        <v>14</v>
      </c>
      <c r="C206" s="4">
        <v>45771</v>
      </c>
      <c r="D206" s="3" t="s">
        <v>56</v>
      </c>
      <c r="E206" s="3" t="s">
        <v>95</v>
      </c>
      <c r="F206" s="8">
        <v>3820</v>
      </c>
      <c r="G206" s="8">
        <v>697</v>
      </c>
      <c r="H206" s="8">
        <v>268</v>
      </c>
      <c r="I206" s="8">
        <v>45840</v>
      </c>
      <c r="J206" s="8">
        <v>45631</v>
      </c>
      <c r="K206" s="8">
        <v>171</v>
      </c>
      <c r="L206" s="6" t="s">
        <v>25</v>
      </c>
      <c r="M206" s="6" t="s">
        <v>356</v>
      </c>
      <c r="N206" s="6"/>
      <c r="O206" s="3" t="s">
        <v>32</v>
      </c>
      <c r="P206" s="18">
        <f t="shared" si="6"/>
        <v>0.1043848167539267</v>
      </c>
      <c r="Q206">
        <f t="shared" si="7"/>
        <v>4785</v>
      </c>
    </row>
    <row r="207" spans="1:17" ht="44" thickBot="1" x14ac:dyDescent="0.4">
      <c r="A207" s="3" t="s">
        <v>259</v>
      </c>
      <c r="B207" s="3" t="s">
        <v>14</v>
      </c>
      <c r="C207" s="4">
        <v>45467</v>
      </c>
      <c r="D207" s="3" t="s">
        <v>19</v>
      </c>
      <c r="E207" s="3" t="s">
        <v>20</v>
      </c>
      <c r="F207" s="8">
        <v>941</v>
      </c>
      <c r="G207" s="8">
        <v>121</v>
      </c>
      <c r="H207" s="8">
        <v>458</v>
      </c>
      <c r="I207" s="8">
        <v>14115</v>
      </c>
      <c r="J207" s="8">
        <v>13838</v>
      </c>
      <c r="K207" s="8">
        <v>87</v>
      </c>
      <c r="L207" s="6" t="s">
        <v>31</v>
      </c>
      <c r="M207" s="6"/>
      <c r="N207" s="6"/>
      <c r="O207" s="3" t="s">
        <v>17</v>
      </c>
      <c r="P207" s="18">
        <f t="shared" si="6"/>
        <v>0.10768685795253277</v>
      </c>
      <c r="Q207">
        <f t="shared" si="7"/>
        <v>1520</v>
      </c>
    </row>
    <row r="208" spans="1:17" ht="44" thickBot="1" x14ac:dyDescent="0.4">
      <c r="A208" s="3" t="s">
        <v>260</v>
      </c>
      <c r="B208" s="3" t="s">
        <v>14</v>
      </c>
      <c r="C208" s="4">
        <v>45655</v>
      </c>
      <c r="D208" s="3" t="s">
        <v>36</v>
      </c>
      <c r="E208" s="3" t="s">
        <v>39</v>
      </c>
      <c r="F208" s="8">
        <v>4274</v>
      </c>
      <c r="G208" s="8">
        <v>340</v>
      </c>
      <c r="H208" s="8">
        <v>281</v>
      </c>
      <c r="I208" s="8">
        <v>34192</v>
      </c>
      <c r="J208" s="8">
        <v>33446</v>
      </c>
      <c r="K208" s="8">
        <v>129</v>
      </c>
      <c r="L208" s="6" t="s">
        <v>25</v>
      </c>
      <c r="M208" s="6" t="s">
        <v>356</v>
      </c>
      <c r="N208" s="6"/>
      <c r="O208" s="3" t="s">
        <v>26</v>
      </c>
      <c r="P208" s="18">
        <f t="shared" si="6"/>
        <v>0.14316214319138981</v>
      </c>
      <c r="Q208">
        <f t="shared" si="7"/>
        <v>4895</v>
      </c>
    </row>
    <row r="209" spans="1:17" ht="44" thickBot="1" x14ac:dyDescent="0.4">
      <c r="A209" s="3" t="s">
        <v>261</v>
      </c>
      <c r="B209" s="3" t="s">
        <v>23</v>
      </c>
      <c r="C209" s="4">
        <v>45467</v>
      </c>
      <c r="D209" s="3" t="s">
        <v>56</v>
      </c>
      <c r="E209" s="3" t="s">
        <v>136</v>
      </c>
      <c r="F209" s="8">
        <v>2949</v>
      </c>
      <c r="G209" s="8">
        <v>476</v>
      </c>
      <c r="H209" s="8">
        <v>403</v>
      </c>
      <c r="I209" s="8">
        <v>44235</v>
      </c>
      <c r="J209" s="8">
        <v>43705</v>
      </c>
      <c r="K209" s="8">
        <v>135</v>
      </c>
      <c r="L209" s="6" t="s">
        <v>25</v>
      </c>
      <c r="M209" s="6"/>
      <c r="N209" s="6"/>
      <c r="O209" s="3" t="s">
        <v>21</v>
      </c>
      <c r="P209" s="18">
        <f t="shared" si="6"/>
        <v>8.6537809426924378E-2</v>
      </c>
      <c r="Q209">
        <f t="shared" si="7"/>
        <v>3828</v>
      </c>
    </row>
    <row r="210" spans="1:17" ht="44" thickBot="1" x14ac:dyDescent="0.4">
      <c r="A210" s="3" t="s">
        <v>262</v>
      </c>
      <c r="B210" s="3" t="s">
        <v>14</v>
      </c>
      <c r="C210" s="4">
        <v>45735</v>
      </c>
      <c r="D210" s="3" t="s">
        <v>56</v>
      </c>
      <c r="E210" s="3" t="s">
        <v>95</v>
      </c>
      <c r="F210" s="8">
        <v>3160</v>
      </c>
      <c r="G210" s="8">
        <v>204</v>
      </c>
      <c r="H210" s="8">
        <v>297</v>
      </c>
      <c r="I210" s="8">
        <v>44240</v>
      </c>
      <c r="J210" s="8">
        <v>43666</v>
      </c>
      <c r="K210" s="8">
        <v>49</v>
      </c>
      <c r="L210" s="6" t="s">
        <v>48</v>
      </c>
      <c r="M210" s="6" t="s">
        <v>354</v>
      </c>
      <c r="N210" s="6"/>
      <c r="O210" s="3" t="s">
        <v>32</v>
      </c>
      <c r="P210" s="18">
        <f t="shared" si="6"/>
        <v>8.2753164556962022E-2</v>
      </c>
      <c r="Q210">
        <f t="shared" si="7"/>
        <v>3661</v>
      </c>
    </row>
    <row r="211" spans="1:17" ht="44" thickBot="1" x14ac:dyDescent="0.4">
      <c r="A211" s="3" t="s">
        <v>263</v>
      </c>
      <c r="B211" s="3" t="s">
        <v>23</v>
      </c>
      <c r="C211" s="4">
        <v>45707</v>
      </c>
      <c r="D211" s="3" t="s">
        <v>41</v>
      </c>
      <c r="E211" s="3" t="s">
        <v>42</v>
      </c>
      <c r="F211" s="8">
        <v>257</v>
      </c>
      <c r="G211" s="8">
        <v>966</v>
      </c>
      <c r="H211" s="8">
        <v>398</v>
      </c>
      <c r="I211" s="8">
        <v>3341</v>
      </c>
      <c r="J211" s="8">
        <v>2753</v>
      </c>
      <c r="K211" s="8">
        <v>287</v>
      </c>
      <c r="L211" s="6" t="s">
        <v>48</v>
      </c>
      <c r="M211" s="6"/>
      <c r="N211" s="6"/>
      <c r="O211" s="3" t="s">
        <v>17</v>
      </c>
      <c r="P211" s="18">
        <f t="shared" si="6"/>
        <v>0.48518407662376534</v>
      </c>
      <c r="Q211">
        <f t="shared" si="7"/>
        <v>1621</v>
      </c>
    </row>
    <row r="212" spans="1:17" ht="44" thickBot="1" x14ac:dyDescent="0.4">
      <c r="A212" s="3" t="s">
        <v>264</v>
      </c>
      <c r="B212" s="3" t="s">
        <v>14</v>
      </c>
      <c r="C212" s="4">
        <v>45491</v>
      </c>
      <c r="D212" s="3" t="s">
        <v>36</v>
      </c>
      <c r="E212" s="3" t="s">
        <v>39</v>
      </c>
      <c r="F212" s="8">
        <v>2120</v>
      </c>
      <c r="G212" s="8">
        <v>38</v>
      </c>
      <c r="H212" s="8">
        <v>212</v>
      </c>
      <c r="I212" s="8">
        <v>12720</v>
      </c>
      <c r="J212" s="8">
        <v>12564</v>
      </c>
      <c r="K212" s="8">
        <v>21</v>
      </c>
      <c r="L212" s="6" t="s">
        <v>48</v>
      </c>
      <c r="M212" s="6"/>
      <c r="N212" s="6"/>
      <c r="O212" s="3" t="s">
        <v>32</v>
      </c>
      <c r="P212" s="18">
        <f t="shared" si="6"/>
        <v>0.18632075471698112</v>
      </c>
      <c r="Q212">
        <f t="shared" si="7"/>
        <v>2370</v>
      </c>
    </row>
    <row r="213" spans="1:17" ht="44" thickBot="1" x14ac:dyDescent="0.4">
      <c r="A213" s="3" t="s">
        <v>265</v>
      </c>
      <c r="B213" s="3" t="s">
        <v>23</v>
      </c>
      <c r="C213" s="4">
        <v>45719</v>
      </c>
      <c r="D213" s="3" t="s">
        <v>56</v>
      </c>
      <c r="E213" s="3" t="s">
        <v>136</v>
      </c>
      <c r="F213" s="8">
        <v>3874</v>
      </c>
      <c r="G213" s="8">
        <v>884</v>
      </c>
      <c r="H213" s="8">
        <v>19</v>
      </c>
      <c r="I213" s="8">
        <v>38740</v>
      </c>
      <c r="J213" s="8">
        <v>38552</v>
      </c>
      <c r="K213" s="8">
        <v>219</v>
      </c>
      <c r="L213" s="6" t="s">
        <v>25</v>
      </c>
      <c r="M213" s="6"/>
      <c r="N213" s="6"/>
      <c r="O213" s="3" t="s">
        <v>21</v>
      </c>
      <c r="P213" s="18">
        <f t="shared" si="6"/>
        <v>0.123309241094476</v>
      </c>
      <c r="Q213">
        <f t="shared" si="7"/>
        <v>4777</v>
      </c>
    </row>
    <row r="214" spans="1:17" ht="44" thickBot="1" x14ac:dyDescent="0.4">
      <c r="A214" s="3" t="s">
        <v>266</v>
      </c>
      <c r="B214" s="3" t="s">
        <v>35</v>
      </c>
      <c r="C214" s="4">
        <v>45778</v>
      </c>
      <c r="D214" s="3" t="s">
        <v>36</v>
      </c>
      <c r="E214" s="3" t="s">
        <v>37</v>
      </c>
      <c r="F214" s="8">
        <v>2696</v>
      </c>
      <c r="G214" s="8">
        <v>628</v>
      </c>
      <c r="H214" s="8">
        <v>443</v>
      </c>
      <c r="I214" s="8">
        <v>45832</v>
      </c>
      <c r="J214" s="8">
        <v>45632</v>
      </c>
      <c r="K214" s="8">
        <v>248</v>
      </c>
      <c r="L214" s="6" t="s">
        <v>31</v>
      </c>
      <c r="M214" s="6"/>
      <c r="N214" s="6"/>
      <c r="O214" s="3" t="s">
        <v>32</v>
      </c>
      <c r="P214" s="18">
        <f t="shared" si="6"/>
        <v>8.21914819340199E-2</v>
      </c>
      <c r="Q214">
        <f t="shared" si="7"/>
        <v>3767</v>
      </c>
    </row>
    <row r="215" spans="1:17" ht="44" thickBot="1" x14ac:dyDescent="0.4">
      <c r="A215" s="3" t="s">
        <v>267</v>
      </c>
      <c r="B215" s="3" t="s">
        <v>28</v>
      </c>
      <c r="C215" s="4">
        <v>45649</v>
      </c>
      <c r="D215" s="3" t="s">
        <v>41</v>
      </c>
      <c r="E215" s="3" t="s">
        <v>134</v>
      </c>
      <c r="F215" s="8">
        <v>521</v>
      </c>
      <c r="G215" s="8">
        <v>746</v>
      </c>
      <c r="H215" s="8">
        <v>315</v>
      </c>
      <c r="I215" s="8">
        <v>4168</v>
      </c>
      <c r="J215" s="8">
        <v>3399</v>
      </c>
      <c r="K215" s="8">
        <v>282</v>
      </c>
      <c r="L215" s="6" t="s">
        <v>48</v>
      </c>
      <c r="M215" s="6"/>
      <c r="N215" s="6"/>
      <c r="O215" s="3" t="s">
        <v>21</v>
      </c>
      <c r="P215" s="18">
        <f t="shared" si="6"/>
        <v>0.37955854126679461</v>
      </c>
      <c r="Q215">
        <f t="shared" si="7"/>
        <v>1582</v>
      </c>
    </row>
    <row r="216" spans="1:17" ht="44" thickBot="1" x14ac:dyDescent="0.4">
      <c r="A216" s="105" t="s">
        <v>268</v>
      </c>
      <c r="B216" s="3" t="s">
        <v>35</v>
      </c>
      <c r="C216" s="4">
        <v>45783</v>
      </c>
      <c r="D216" s="3" t="s">
        <v>41</v>
      </c>
      <c r="E216" s="3" t="s">
        <v>46</v>
      </c>
      <c r="F216" s="8">
        <v>4872</v>
      </c>
      <c r="G216" s="8">
        <v>925</v>
      </c>
      <c r="H216" s="8">
        <v>176</v>
      </c>
      <c r="I216" s="8">
        <v>82824</v>
      </c>
      <c r="J216" s="8">
        <v>82543</v>
      </c>
      <c r="K216" s="8">
        <v>89</v>
      </c>
      <c r="L216" s="6" t="s">
        <v>31</v>
      </c>
      <c r="M216" s="6"/>
      <c r="N216" s="6"/>
      <c r="O216" s="3" t="s">
        <v>21</v>
      </c>
      <c r="P216" s="18">
        <f t="shared" si="6"/>
        <v>7.2116777745580993E-2</v>
      </c>
      <c r="Q216">
        <f t="shared" si="7"/>
        <v>5973</v>
      </c>
    </row>
    <row r="217" spans="1:17" ht="44" thickBot="1" x14ac:dyDescent="0.4">
      <c r="A217" s="3" t="s">
        <v>269</v>
      </c>
      <c r="B217" s="3" t="s">
        <v>23</v>
      </c>
      <c r="C217" s="4">
        <v>45502</v>
      </c>
      <c r="D217" s="3" t="s">
        <v>29</v>
      </c>
      <c r="E217" s="3" t="s">
        <v>101</v>
      </c>
      <c r="F217" s="8">
        <v>1509</v>
      </c>
      <c r="G217" s="8">
        <v>88</v>
      </c>
      <c r="H217" s="8">
        <v>163</v>
      </c>
      <c r="I217" s="8">
        <v>30180</v>
      </c>
      <c r="J217" s="8">
        <v>29689</v>
      </c>
      <c r="K217" s="8">
        <v>119</v>
      </c>
      <c r="L217" s="6" t="s">
        <v>31</v>
      </c>
      <c r="M217" s="6"/>
      <c r="N217" s="6"/>
      <c r="O217" s="3" t="s">
        <v>21</v>
      </c>
      <c r="P217" s="18">
        <f t="shared" si="6"/>
        <v>5.8316766070245198E-2</v>
      </c>
      <c r="Q217">
        <f t="shared" si="7"/>
        <v>1760</v>
      </c>
    </row>
    <row r="218" spans="1:17" ht="44" thickBot="1" x14ac:dyDescent="0.4">
      <c r="A218" s="3" t="s">
        <v>270</v>
      </c>
      <c r="B218" s="3" t="s">
        <v>35</v>
      </c>
      <c r="C218" s="4">
        <v>45629</v>
      </c>
      <c r="D218" s="3" t="s">
        <v>41</v>
      </c>
      <c r="E218" s="3" t="s">
        <v>46</v>
      </c>
      <c r="F218" s="8">
        <v>4606</v>
      </c>
      <c r="G218" s="8">
        <v>931</v>
      </c>
      <c r="H218" s="8">
        <v>230</v>
      </c>
      <c r="I218" s="8">
        <v>92120</v>
      </c>
      <c r="J218" s="8">
        <v>91440</v>
      </c>
      <c r="K218" s="8">
        <v>56</v>
      </c>
      <c r="L218" s="6" t="s">
        <v>25</v>
      </c>
      <c r="M218" s="6"/>
      <c r="N218" s="6"/>
      <c r="O218" s="3"/>
      <c r="P218" s="18">
        <f t="shared" si="6"/>
        <v>6.2603126356925748E-2</v>
      </c>
      <c r="Q218">
        <f t="shared" si="7"/>
        <v>5767</v>
      </c>
    </row>
    <row r="219" spans="1:17" ht="44" thickBot="1" x14ac:dyDescent="0.4">
      <c r="A219" s="3" t="s">
        <v>271</v>
      </c>
      <c r="B219" s="3" t="s">
        <v>35</v>
      </c>
      <c r="C219" s="4">
        <v>45454</v>
      </c>
      <c r="D219" s="3" t="s">
        <v>36</v>
      </c>
      <c r="E219" s="3" t="s">
        <v>37</v>
      </c>
      <c r="F219" s="8">
        <v>1869</v>
      </c>
      <c r="G219" s="8">
        <v>453</v>
      </c>
      <c r="H219" s="8">
        <v>490</v>
      </c>
      <c r="I219" s="8">
        <v>14952</v>
      </c>
      <c r="J219" s="8">
        <v>14309</v>
      </c>
      <c r="K219" s="8">
        <v>275</v>
      </c>
      <c r="L219" s="6" t="s">
        <v>25</v>
      </c>
      <c r="M219" s="6"/>
      <c r="N219" s="6"/>
      <c r="O219" s="3" t="s">
        <v>32</v>
      </c>
      <c r="P219" s="18">
        <f t="shared" si="6"/>
        <v>0.18806848582129482</v>
      </c>
      <c r="Q219">
        <f t="shared" si="7"/>
        <v>2812</v>
      </c>
    </row>
    <row r="220" spans="1:17" ht="44" thickBot="1" x14ac:dyDescent="0.4">
      <c r="A220" s="3" t="s">
        <v>272</v>
      </c>
      <c r="B220" s="3" t="s">
        <v>14</v>
      </c>
      <c r="C220" s="4">
        <v>45685</v>
      </c>
      <c r="D220" s="3" t="s">
        <v>15</v>
      </c>
      <c r="E220" s="3" t="s">
        <v>16</v>
      </c>
      <c r="F220" s="8">
        <v>1188</v>
      </c>
      <c r="G220" s="8">
        <v>470</v>
      </c>
      <c r="H220" s="8">
        <v>174</v>
      </c>
      <c r="I220" s="8">
        <v>7128</v>
      </c>
      <c r="J220" s="8">
        <v>6145</v>
      </c>
      <c r="K220" s="8">
        <v>270</v>
      </c>
      <c r="L220" s="6" t="s">
        <v>25</v>
      </c>
      <c r="M220" s="6"/>
      <c r="N220" s="6"/>
      <c r="O220" s="3" t="s">
        <v>32</v>
      </c>
      <c r="P220" s="18">
        <f t="shared" si="6"/>
        <v>0.25701459034792368</v>
      </c>
      <c r="Q220">
        <f t="shared" si="7"/>
        <v>1832</v>
      </c>
    </row>
    <row r="221" spans="1:17" ht="44" thickBot="1" x14ac:dyDescent="0.4">
      <c r="A221" s="3" t="s">
        <v>273</v>
      </c>
      <c r="B221" s="3" t="s">
        <v>28</v>
      </c>
      <c r="C221" s="4">
        <v>45445</v>
      </c>
      <c r="D221" s="3" t="s">
        <v>29</v>
      </c>
      <c r="E221" s="3" t="s">
        <v>30</v>
      </c>
      <c r="F221" s="8">
        <v>84</v>
      </c>
      <c r="G221" s="8">
        <v>897</v>
      </c>
      <c r="H221" s="8">
        <v>85</v>
      </c>
      <c r="I221" s="8">
        <v>588</v>
      </c>
      <c r="J221" s="8">
        <v>8</v>
      </c>
      <c r="K221" s="8">
        <v>12</v>
      </c>
      <c r="L221" s="6" t="s">
        <v>31</v>
      </c>
      <c r="M221" s="6"/>
      <c r="N221" s="6"/>
      <c r="O221" s="3"/>
      <c r="P221" s="18">
        <f t="shared" si="6"/>
        <v>1.8129251700680271</v>
      </c>
      <c r="Q221">
        <f t="shared" si="7"/>
        <v>1066</v>
      </c>
    </row>
    <row r="222" spans="1:17" ht="44" thickBot="1" x14ac:dyDescent="0.4">
      <c r="A222" s="3" t="s">
        <v>274</v>
      </c>
      <c r="B222" s="3" t="s">
        <v>35</v>
      </c>
      <c r="C222" s="4">
        <v>45739</v>
      </c>
      <c r="D222" s="3" t="s">
        <v>56</v>
      </c>
      <c r="E222" s="3" t="s">
        <v>57</v>
      </c>
      <c r="F222" s="8">
        <v>4453</v>
      </c>
      <c r="G222" s="8">
        <v>111</v>
      </c>
      <c r="H222" s="8">
        <v>420</v>
      </c>
      <c r="I222" s="8">
        <v>31171</v>
      </c>
      <c r="J222" s="8">
        <v>30565</v>
      </c>
      <c r="K222" s="8">
        <v>23</v>
      </c>
      <c r="L222" s="6" t="s">
        <v>25</v>
      </c>
      <c r="M222" s="6"/>
      <c r="N222" s="6"/>
      <c r="O222" s="3"/>
      <c r="P222" s="18">
        <f t="shared" si="6"/>
        <v>0.15989220750056141</v>
      </c>
      <c r="Q222">
        <f t="shared" si="7"/>
        <v>4984</v>
      </c>
    </row>
    <row r="223" spans="1:17" ht="44" thickBot="1" x14ac:dyDescent="0.4">
      <c r="A223" s="3" t="s">
        <v>275</v>
      </c>
      <c r="B223" s="3" t="s">
        <v>35</v>
      </c>
      <c r="C223" s="4">
        <v>45573</v>
      </c>
      <c r="D223" s="3" t="s">
        <v>15</v>
      </c>
      <c r="E223" s="3" t="s">
        <v>50</v>
      </c>
      <c r="F223" s="8">
        <v>1814</v>
      </c>
      <c r="G223" s="8">
        <v>653</v>
      </c>
      <c r="H223" s="8">
        <v>363</v>
      </c>
      <c r="I223" s="8">
        <v>25396</v>
      </c>
      <c r="J223" s="8">
        <v>25286</v>
      </c>
      <c r="K223" s="8">
        <v>39</v>
      </c>
      <c r="L223" s="6" t="s">
        <v>48</v>
      </c>
      <c r="M223" s="6" t="s">
        <v>356</v>
      </c>
      <c r="N223" s="6"/>
      <c r="O223" s="3" t="s">
        <v>17</v>
      </c>
      <c r="P223" s="18">
        <f t="shared" si="6"/>
        <v>0.11143487163332809</v>
      </c>
      <c r="Q223">
        <f t="shared" si="7"/>
        <v>2830</v>
      </c>
    </row>
    <row r="224" spans="1:17" ht="44" thickBot="1" x14ac:dyDescent="0.4">
      <c r="A224" s="3" t="s">
        <v>276</v>
      </c>
      <c r="B224" s="3" t="s">
        <v>14</v>
      </c>
      <c r="C224" s="4">
        <v>45608</v>
      </c>
      <c r="D224" s="3" t="s">
        <v>41</v>
      </c>
      <c r="E224" s="3" t="s">
        <v>88</v>
      </c>
      <c r="F224" s="8">
        <v>3338</v>
      </c>
      <c r="G224" s="8">
        <v>277</v>
      </c>
      <c r="H224" s="8">
        <v>118</v>
      </c>
      <c r="I224" s="8">
        <v>60084</v>
      </c>
      <c r="J224" s="8">
        <v>59842</v>
      </c>
      <c r="K224" s="8">
        <v>252</v>
      </c>
      <c r="L224" s="6" t="s">
        <v>25</v>
      </c>
      <c r="M224" s="6"/>
      <c r="N224" s="6"/>
      <c r="O224" s="3"/>
      <c r="P224" s="18">
        <f t="shared" si="6"/>
        <v>6.2129685107516146E-2</v>
      </c>
      <c r="Q224">
        <f t="shared" si="7"/>
        <v>3733</v>
      </c>
    </row>
    <row r="225" spans="1:17" ht="44" thickBot="1" x14ac:dyDescent="0.4">
      <c r="A225" s="3" t="s">
        <v>277</v>
      </c>
      <c r="B225" s="3" t="s">
        <v>35</v>
      </c>
      <c r="C225" s="4">
        <v>45790</v>
      </c>
      <c r="D225" s="3" t="s">
        <v>41</v>
      </c>
      <c r="E225" s="3" t="s">
        <v>46</v>
      </c>
      <c r="F225" s="8">
        <v>602</v>
      </c>
      <c r="G225" s="8">
        <v>594</v>
      </c>
      <c r="H225" s="8">
        <v>156</v>
      </c>
      <c r="I225" s="8">
        <v>4214</v>
      </c>
      <c r="J225" s="8">
        <v>3363</v>
      </c>
      <c r="K225" s="8">
        <v>164</v>
      </c>
      <c r="L225" s="6" t="s">
        <v>25</v>
      </c>
      <c r="M225" s="6"/>
      <c r="N225" s="6"/>
      <c r="O225" s="3" t="s">
        <v>26</v>
      </c>
      <c r="P225" s="18">
        <f t="shared" si="6"/>
        <v>0.32083531086853345</v>
      </c>
      <c r="Q225">
        <f t="shared" si="7"/>
        <v>1352</v>
      </c>
    </row>
    <row r="226" spans="1:17" ht="44" thickBot="1" x14ac:dyDescent="0.4">
      <c r="A226" s="3" t="s">
        <v>278</v>
      </c>
      <c r="B226" s="3" t="s">
        <v>14</v>
      </c>
      <c r="C226" s="4">
        <v>45463</v>
      </c>
      <c r="D226" s="3" t="s">
        <v>36</v>
      </c>
      <c r="E226" s="3" t="s">
        <v>39</v>
      </c>
      <c r="F226" s="8">
        <v>4672</v>
      </c>
      <c r="G226" s="8">
        <v>325</v>
      </c>
      <c r="H226" s="8">
        <v>32</v>
      </c>
      <c r="I226" s="8">
        <v>88768</v>
      </c>
      <c r="J226" s="8">
        <v>87833</v>
      </c>
      <c r="K226" s="8">
        <v>118</v>
      </c>
      <c r="L226" s="6" t="s">
        <v>31</v>
      </c>
      <c r="M226" s="6"/>
      <c r="N226" s="6"/>
      <c r="O226" s="3"/>
      <c r="P226" s="18">
        <f t="shared" si="6"/>
        <v>5.6653298485940883E-2</v>
      </c>
      <c r="Q226">
        <f t="shared" si="7"/>
        <v>5029</v>
      </c>
    </row>
    <row r="227" spans="1:17" ht="44" thickBot="1" x14ac:dyDescent="0.4">
      <c r="A227" s="3" t="s">
        <v>279</v>
      </c>
      <c r="B227" s="3" t="s">
        <v>28</v>
      </c>
      <c r="C227" s="4">
        <v>45511</v>
      </c>
      <c r="D227" s="3" t="s">
        <v>36</v>
      </c>
      <c r="E227" s="3" t="s">
        <v>65</v>
      </c>
      <c r="F227" s="8">
        <v>1741</v>
      </c>
      <c r="G227" s="8">
        <v>164</v>
      </c>
      <c r="H227" s="8">
        <v>318</v>
      </c>
      <c r="I227" s="8">
        <v>8705</v>
      </c>
      <c r="J227" s="8">
        <v>8272</v>
      </c>
      <c r="K227" s="8">
        <v>121</v>
      </c>
      <c r="L227" s="6" t="s">
        <v>25</v>
      </c>
      <c r="M227" s="6"/>
      <c r="N227" s="6"/>
      <c r="O227" s="3"/>
      <c r="P227" s="18">
        <f t="shared" si="6"/>
        <v>0.25537047673750718</v>
      </c>
      <c r="Q227">
        <f t="shared" si="7"/>
        <v>2223</v>
      </c>
    </row>
    <row r="228" spans="1:17" ht="44" thickBot="1" x14ac:dyDescent="0.4">
      <c r="A228" s="3" t="s">
        <v>280</v>
      </c>
      <c r="B228" s="3" t="s">
        <v>28</v>
      </c>
      <c r="C228" s="4">
        <v>45455</v>
      </c>
      <c r="D228" s="3" t="s">
        <v>19</v>
      </c>
      <c r="E228" s="3" t="s">
        <v>78</v>
      </c>
      <c r="F228" s="8">
        <v>246</v>
      </c>
      <c r="G228" s="8">
        <v>149</v>
      </c>
      <c r="H228" s="8">
        <v>130</v>
      </c>
      <c r="I228" s="8">
        <v>4674</v>
      </c>
      <c r="J228" s="8">
        <v>4390</v>
      </c>
      <c r="K228" s="8">
        <v>217</v>
      </c>
      <c r="L228" s="6" t="s">
        <v>48</v>
      </c>
      <c r="M228" s="6"/>
      <c r="N228" s="6"/>
      <c r="O228" s="3" t="s">
        <v>26</v>
      </c>
      <c r="P228" s="18">
        <f t="shared" si="6"/>
        <v>0.11232349165596919</v>
      </c>
      <c r="Q228">
        <f t="shared" si="7"/>
        <v>525</v>
      </c>
    </row>
    <row r="229" spans="1:17" ht="44" thickBot="1" x14ac:dyDescent="0.4">
      <c r="A229" s="105" t="s">
        <v>281</v>
      </c>
      <c r="B229" s="3" t="s">
        <v>28</v>
      </c>
      <c r="C229" s="4">
        <v>45474</v>
      </c>
      <c r="D229" s="3" t="s">
        <v>29</v>
      </c>
      <c r="E229" s="3" t="s">
        <v>30</v>
      </c>
      <c r="F229" s="8">
        <v>4808</v>
      </c>
      <c r="G229" s="8">
        <v>772</v>
      </c>
      <c r="H229" s="8">
        <v>320</v>
      </c>
      <c r="I229" s="8">
        <v>72120</v>
      </c>
      <c r="J229" s="8">
        <v>71696</v>
      </c>
      <c r="K229" s="8">
        <v>195</v>
      </c>
      <c r="L229" s="6" t="s">
        <v>31</v>
      </c>
      <c r="M229" s="6"/>
      <c r="N229" s="6"/>
      <c r="O229" s="3" t="s">
        <v>17</v>
      </c>
      <c r="P229" s="18">
        <f t="shared" si="6"/>
        <v>8.1808097615085965E-2</v>
      </c>
      <c r="Q229">
        <f t="shared" si="7"/>
        <v>5900</v>
      </c>
    </row>
    <row r="230" spans="1:17" ht="44" thickBot="1" x14ac:dyDescent="0.4">
      <c r="A230" s="3" t="s">
        <v>282</v>
      </c>
      <c r="B230" s="3" t="s">
        <v>28</v>
      </c>
      <c r="C230" s="4">
        <v>45476</v>
      </c>
      <c r="D230" s="3" t="s">
        <v>36</v>
      </c>
      <c r="E230" s="3" t="s">
        <v>65</v>
      </c>
      <c r="F230" s="8">
        <v>4799</v>
      </c>
      <c r="G230" s="8">
        <v>694</v>
      </c>
      <c r="H230" s="8">
        <v>289</v>
      </c>
      <c r="I230" s="8">
        <v>43191</v>
      </c>
      <c r="J230" s="8">
        <v>42228</v>
      </c>
      <c r="K230" s="8">
        <v>118</v>
      </c>
      <c r="L230" s="6" t="s">
        <v>25</v>
      </c>
      <c r="M230" s="6"/>
      <c r="N230" s="6"/>
      <c r="O230" s="3"/>
      <c r="P230" s="18">
        <f t="shared" si="6"/>
        <v>0.13387048227640017</v>
      </c>
      <c r="Q230">
        <f t="shared" si="7"/>
        <v>5782</v>
      </c>
    </row>
    <row r="231" spans="1:17" ht="44" thickBot="1" x14ac:dyDescent="0.4">
      <c r="A231" s="3" t="s">
        <v>283</v>
      </c>
      <c r="B231" s="3" t="s">
        <v>35</v>
      </c>
      <c r="C231" s="4">
        <v>45488</v>
      </c>
      <c r="D231" s="3" t="s">
        <v>15</v>
      </c>
      <c r="E231" s="3" t="s">
        <v>50</v>
      </c>
      <c r="F231" s="8">
        <v>3663</v>
      </c>
      <c r="G231" s="8">
        <v>17</v>
      </c>
      <c r="H231" s="8">
        <v>295</v>
      </c>
      <c r="I231" s="8">
        <v>51282</v>
      </c>
      <c r="J231" s="8">
        <v>50567</v>
      </c>
      <c r="K231" s="8">
        <v>84</v>
      </c>
      <c r="L231" s="6" t="s">
        <v>31</v>
      </c>
      <c r="M231" s="6"/>
      <c r="N231" s="6"/>
      <c r="O231" s="3" t="s">
        <v>26</v>
      </c>
      <c r="P231" s="18">
        <f t="shared" si="6"/>
        <v>7.7512577512577507E-2</v>
      </c>
      <c r="Q231">
        <f t="shared" si="7"/>
        <v>3975</v>
      </c>
    </row>
    <row r="232" spans="1:17" ht="44" thickBot="1" x14ac:dyDescent="0.4">
      <c r="A232" s="3" t="s">
        <v>284</v>
      </c>
      <c r="B232" s="3" t="s">
        <v>28</v>
      </c>
      <c r="C232" s="4">
        <v>45778</v>
      </c>
      <c r="D232" s="3" t="s">
        <v>19</v>
      </c>
      <c r="E232" s="3" t="s">
        <v>78</v>
      </c>
      <c r="F232" s="8">
        <v>1430</v>
      </c>
      <c r="G232" s="8">
        <v>376</v>
      </c>
      <c r="H232" s="8">
        <v>33</v>
      </c>
      <c r="I232" s="8">
        <v>21450</v>
      </c>
      <c r="J232" s="8">
        <v>20509</v>
      </c>
      <c r="K232" s="8">
        <v>251</v>
      </c>
      <c r="L232" s="6" t="s">
        <v>48</v>
      </c>
      <c r="M232" s="6"/>
      <c r="N232" s="6"/>
      <c r="O232" s="3" t="s">
        <v>17</v>
      </c>
      <c r="P232" s="18">
        <f t="shared" si="6"/>
        <v>8.5734265734265735E-2</v>
      </c>
      <c r="Q232">
        <f t="shared" si="7"/>
        <v>1839</v>
      </c>
    </row>
    <row r="233" spans="1:17" ht="44" thickBot="1" x14ac:dyDescent="0.4">
      <c r="A233" s="3" t="s">
        <v>285</v>
      </c>
      <c r="B233" s="3" t="s">
        <v>14</v>
      </c>
      <c r="C233" s="4">
        <v>45776</v>
      </c>
      <c r="D233" s="3" t="s">
        <v>29</v>
      </c>
      <c r="E233" s="3" t="s">
        <v>98</v>
      </c>
      <c r="F233" s="8">
        <v>249</v>
      </c>
      <c r="G233" s="8">
        <v>592</v>
      </c>
      <c r="H233" s="8">
        <v>230</v>
      </c>
      <c r="I233" s="8">
        <v>1494</v>
      </c>
      <c r="J233" s="8">
        <v>1044</v>
      </c>
      <c r="K233" s="8">
        <v>201</v>
      </c>
      <c r="L233" s="6" t="s">
        <v>31</v>
      </c>
      <c r="M233" s="6"/>
      <c r="N233" s="6"/>
      <c r="O233" s="3" t="s">
        <v>32</v>
      </c>
      <c r="P233" s="18">
        <f t="shared" si="6"/>
        <v>0.7168674698795181</v>
      </c>
      <c r="Q233">
        <f t="shared" si="7"/>
        <v>1071</v>
      </c>
    </row>
    <row r="234" spans="1:17" ht="44" thickBot="1" x14ac:dyDescent="0.4">
      <c r="A234" s="3" t="s">
        <v>286</v>
      </c>
      <c r="B234" s="3" t="s">
        <v>35</v>
      </c>
      <c r="C234" s="4">
        <v>45724</v>
      </c>
      <c r="D234" s="3" t="s">
        <v>41</v>
      </c>
      <c r="E234" s="3" t="s">
        <v>46</v>
      </c>
      <c r="F234" s="8">
        <v>2382</v>
      </c>
      <c r="G234" s="8">
        <v>265</v>
      </c>
      <c r="H234" s="8">
        <v>134</v>
      </c>
      <c r="I234" s="8">
        <v>38112</v>
      </c>
      <c r="J234" s="8">
        <v>37437</v>
      </c>
      <c r="K234" s="8">
        <v>249</v>
      </c>
      <c r="L234" s="6" t="s">
        <v>48</v>
      </c>
      <c r="M234" s="6"/>
      <c r="N234" s="6"/>
      <c r="O234" s="3" t="s">
        <v>32</v>
      </c>
      <c r="P234" s="18">
        <f t="shared" si="6"/>
        <v>7.2969143576826198E-2</v>
      </c>
      <c r="Q234">
        <f t="shared" si="7"/>
        <v>2781</v>
      </c>
    </row>
    <row r="235" spans="1:17" ht="44" thickBot="1" x14ac:dyDescent="0.4">
      <c r="A235" s="3" t="s">
        <v>287</v>
      </c>
      <c r="B235" s="3" t="s">
        <v>35</v>
      </c>
      <c r="C235" s="4">
        <v>45444</v>
      </c>
      <c r="D235" s="3" t="s">
        <v>19</v>
      </c>
      <c r="E235" s="3" t="s">
        <v>44</v>
      </c>
      <c r="F235" s="8">
        <v>1272</v>
      </c>
      <c r="G235" s="8">
        <v>465</v>
      </c>
      <c r="H235" s="8">
        <v>99</v>
      </c>
      <c r="I235" s="8">
        <v>24168</v>
      </c>
      <c r="J235" s="8">
        <v>23719</v>
      </c>
      <c r="K235" s="8">
        <v>42</v>
      </c>
      <c r="L235" s="6" t="s">
        <v>25</v>
      </c>
      <c r="M235" s="6"/>
      <c r="N235" s="6"/>
      <c r="O235" s="3"/>
      <c r="P235" s="18">
        <f t="shared" si="6"/>
        <v>7.5968222442899705E-2</v>
      </c>
      <c r="Q235">
        <f t="shared" si="7"/>
        <v>1836</v>
      </c>
    </row>
    <row r="236" spans="1:17" ht="44" thickBot="1" x14ac:dyDescent="0.4">
      <c r="A236" s="3" t="s">
        <v>288</v>
      </c>
      <c r="B236" s="3" t="s">
        <v>35</v>
      </c>
      <c r="C236" s="4">
        <v>45648</v>
      </c>
      <c r="D236" s="3" t="s">
        <v>41</v>
      </c>
      <c r="E236" s="3" t="s">
        <v>46</v>
      </c>
      <c r="F236" s="8">
        <v>3196</v>
      </c>
      <c r="G236" s="8">
        <v>941</v>
      </c>
      <c r="H236" s="8">
        <v>376</v>
      </c>
      <c r="I236" s="8">
        <v>35156</v>
      </c>
      <c r="J236" s="8">
        <v>34444</v>
      </c>
      <c r="K236" s="8">
        <v>241</v>
      </c>
      <c r="L236" s="6" t="s">
        <v>25</v>
      </c>
      <c r="M236" s="6"/>
      <c r="N236" s="6"/>
      <c r="O236" s="3" t="s">
        <v>26</v>
      </c>
      <c r="P236" s="18">
        <f t="shared" si="6"/>
        <v>0.1283706906360223</v>
      </c>
      <c r="Q236">
        <f t="shared" si="7"/>
        <v>4513</v>
      </c>
    </row>
    <row r="237" spans="1:17" ht="44" thickBot="1" x14ac:dyDescent="0.4">
      <c r="A237" s="3" t="s">
        <v>289</v>
      </c>
      <c r="B237" s="3" t="s">
        <v>35</v>
      </c>
      <c r="C237" s="4">
        <v>45523</v>
      </c>
      <c r="D237" s="3" t="s">
        <v>19</v>
      </c>
      <c r="E237" s="3" t="s">
        <v>44</v>
      </c>
      <c r="F237" s="8">
        <v>1257</v>
      </c>
      <c r="G237" s="8">
        <v>19</v>
      </c>
      <c r="H237" s="8">
        <v>351</v>
      </c>
      <c r="I237" s="8">
        <v>12570</v>
      </c>
      <c r="J237" s="8">
        <v>11660</v>
      </c>
      <c r="K237" s="8">
        <v>194</v>
      </c>
      <c r="L237" s="6" t="s">
        <v>48</v>
      </c>
      <c r="M237" s="6" t="s">
        <v>354</v>
      </c>
      <c r="N237" s="6" t="s">
        <v>31</v>
      </c>
      <c r="O237" s="3" t="s">
        <v>21</v>
      </c>
      <c r="P237" s="18">
        <f t="shared" si="6"/>
        <v>0.12943516308671441</v>
      </c>
      <c r="Q237">
        <f t="shared" si="7"/>
        <v>1627</v>
      </c>
    </row>
    <row r="238" spans="1:17" ht="44" thickBot="1" x14ac:dyDescent="0.4">
      <c r="A238" s="3" t="s">
        <v>290</v>
      </c>
      <c r="B238" s="3" t="s">
        <v>28</v>
      </c>
      <c r="C238" s="4">
        <v>45587</v>
      </c>
      <c r="D238" s="3" t="s">
        <v>29</v>
      </c>
      <c r="E238" s="3" t="s">
        <v>30</v>
      </c>
      <c r="F238" s="8">
        <v>3770</v>
      </c>
      <c r="G238" s="8">
        <v>917</v>
      </c>
      <c r="H238" s="8">
        <v>129</v>
      </c>
      <c r="I238" s="8">
        <v>71630</v>
      </c>
      <c r="J238" s="8">
        <v>71322</v>
      </c>
      <c r="K238" s="8">
        <v>76</v>
      </c>
      <c r="L238" s="6" t="s">
        <v>48</v>
      </c>
      <c r="M238" s="6"/>
      <c r="N238" s="6"/>
      <c r="O238" s="3" t="s">
        <v>17</v>
      </c>
      <c r="P238" s="18">
        <f t="shared" si="6"/>
        <v>6.7234398994834563E-2</v>
      </c>
      <c r="Q238">
        <f t="shared" si="7"/>
        <v>4816</v>
      </c>
    </row>
    <row r="239" spans="1:17" ht="44" thickBot="1" x14ac:dyDescent="0.4">
      <c r="A239" s="3" t="s">
        <v>291</v>
      </c>
      <c r="B239" s="3" t="s">
        <v>14</v>
      </c>
      <c r="C239" s="4">
        <v>45489</v>
      </c>
      <c r="D239" s="3" t="s">
        <v>19</v>
      </c>
      <c r="E239" s="3" t="s">
        <v>20</v>
      </c>
      <c r="F239" s="8">
        <v>4725</v>
      </c>
      <c r="G239" s="8">
        <v>400</v>
      </c>
      <c r="H239" s="8">
        <v>362</v>
      </c>
      <c r="I239" s="8">
        <v>75600</v>
      </c>
      <c r="J239" s="8">
        <v>74927</v>
      </c>
      <c r="K239" s="8">
        <v>43</v>
      </c>
      <c r="L239" s="6" t="s">
        <v>48</v>
      </c>
      <c r="M239" s="6"/>
      <c r="N239" s="6"/>
      <c r="O239" s="3" t="s">
        <v>32</v>
      </c>
      <c r="P239" s="18">
        <f t="shared" si="6"/>
        <v>7.2579365079365077E-2</v>
      </c>
      <c r="Q239">
        <f t="shared" si="7"/>
        <v>5487</v>
      </c>
    </row>
    <row r="240" spans="1:17" ht="44" thickBot="1" x14ac:dyDescent="0.4">
      <c r="A240" s="3" t="s">
        <v>292</v>
      </c>
      <c r="B240" s="3" t="s">
        <v>23</v>
      </c>
      <c r="C240" s="4">
        <v>45712</v>
      </c>
      <c r="D240" s="3" t="s">
        <v>19</v>
      </c>
      <c r="E240" s="3" t="s">
        <v>73</v>
      </c>
      <c r="F240" s="8">
        <v>4188</v>
      </c>
      <c r="G240" s="8">
        <v>942</v>
      </c>
      <c r="H240" s="8">
        <v>118</v>
      </c>
      <c r="I240" s="8">
        <v>20940</v>
      </c>
      <c r="J240" s="8">
        <v>20471</v>
      </c>
      <c r="K240" s="8">
        <v>102</v>
      </c>
      <c r="L240" s="6" t="s">
        <v>48</v>
      </c>
      <c r="M240" s="6"/>
      <c r="N240" s="6"/>
      <c r="O240" s="3"/>
      <c r="P240" s="18">
        <f t="shared" si="6"/>
        <v>0.25062082139446035</v>
      </c>
      <c r="Q240">
        <f t="shared" si="7"/>
        <v>5248</v>
      </c>
    </row>
    <row r="241" spans="1:17" ht="44" thickBot="1" x14ac:dyDescent="0.4">
      <c r="A241" s="3" t="s">
        <v>293</v>
      </c>
      <c r="B241" s="3" t="s">
        <v>14</v>
      </c>
      <c r="C241" s="4">
        <v>45530</v>
      </c>
      <c r="D241" s="3" t="s">
        <v>36</v>
      </c>
      <c r="E241" s="3" t="s">
        <v>39</v>
      </c>
      <c r="F241" s="8">
        <v>929</v>
      </c>
      <c r="G241" s="8">
        <v>192</v>
      </c>
      <c r="H241" s="8">
        <v>322</v>
      </c>
      <c r="I241" s="8">
        <v>16722</v>
      </c>
      <c r="J241" s="8">
        <v>15996</v>
      </c>
      <c r="K241" s="8">
        <v>145</v>
      </c>
      <c r="L241" s="6" t="s">
        <v>31</v>
      </c>
      <c r="M241" s="6" t="s">
        <v>25</v>
      </c>
      <c r="N241" s="6" t="s">
        <v>354</v>
      </c>
      <c r="O241" s="3" t="s">
        <v>26</v>
      </c>
      <c r="P241" s="18">
        <f t="shared" si="6"/>
        <v>8.6293505561535699E-2</v>
      </c>
      <c r="Q241">
        <f t="shared" si="7"/>
        <v>1443</v>
      </c>
    </row>
    <row r="242" spans="1:17" ht="44" thickBot="1" x14ac:dyDescent="0.4">
      <c r="A242" s="3" t="s">
        <v>294</v>
      </c>
      <c r="B242" s="3" t="s">
        <v>35</v>
      </c>
      <c r="C242" s="4">
        <v>45675</v>
      </c>
      <c r="D242" s="3" t="s">
        <v>29</v>
      </c>
      <c r="E242" s="3" t="s">
        <v>54</v>
      </c>
      <c r="F242" s="8">
        <v>4321</v>
      </c>
      <c r="G242" s="8">
        <v>874</v>
      </c>
      <c r="H242" s="8">
        <v>172</v>
      </c>
      <c r="I242" s="8">
        <v>30247</v>
      </c>
      <c r="J242" s="8">
        <v>29254</v>
      </c>
      <c r="K242" s="8">
        <v>122</v>
      </c>
      <c r="L242" s="6" t="s">
        <v>25</v>
      </c>
      <c r="M242" s="6"/>
      <c r="N242" s="6"/>
      <c r="O242" s="3" t="s">
        <v>32</v>
      </c>
      <c r="P242" s="18">
        <f t="shared" si="6"/>
        <v>0.17743908486792079</v>
      </c>
      <c r="Q242">
        <f t="shared" si="7"/>
        <v>5367</v>
      </c>
    </row>
    <row r="243" spans="1:17" ht="44" thickBot="1" x14ac:dyDescent="0.4">
      <c r="A243" s="3" t="s">
        <v>295</v>
      </c>
      <c r="B243" s="3" t="s">
        <v>35</v>
      </c>
      <c r="C243" s="4">
        <v>45480</v>
      </c>
      <c r="D243" s="3" t="s">
        <v>15</v>
      </c>
      <c r="E243" s="3" t="s">
        <v>50</v>
      </c>
      <c r="F243" s="8">
        <v>4767</v>
      </c>
      <c r="G243" s="8">
        <v>190</v>
      </c>
      <c r="H243" s="8">
        <v>340</v>
      </c>
      <c r="I243" s="8">
        <v>28602</v>
      </c>
      <c r="J243" s="8">
        <v>28044</v>
      </c>
      <c r="K243" s="8">
        <v>210</v>
      </c>
      <c r="L243" s="6" t="s">
        <v>31</v>
      </c>
      <c r="M243" s="6"/>
      <c r="N243" s="6"/>
      <c r="O243" s="3" t="s">
        <v>26</v>
      </c>
      <c r="P243" s="18">
        <f t="shared" si="6"/>
        <v>0.18519683938186141</v>
      </c>
      <c r="Q243">
        <f t="shared" si="7"/>
        <v>5297</v>
      </c>
    </row>
    <row r="244" spans="1:17" ht="44" thickBot="1" x14ac:dyDescent="0.4">
      <c r="A244" s="3" t="s">
        <v>296</v>
      </c>
      <c r="B244" s="3" t="s">
        <v>14</v>
      </c>
      <c r="C244" s="4">
        <v>45722</v>
      </c>
      <c r="D244" s="3" t="s">
        <v>41</v>
      </c>
      <c r="E244" s="3" t="s">
        <v>88</v>
      </c>
      <c r="F244" s="8">
        <v>3592</v>
      </c>
      <c r="G244" s="8">
        <v>911</v>
      </c>
      <c r="H244" s="8">
        <v>375</v>
      </c>
      <c r="I244" s="8">
        <v>50288</v>
      </c>
      <c r="J244" s="8">
        <v>49490</v>
      </c>
      <c r="K244" s="8">
        <v>32</v>
      </c>
      <c r="L244" s="6" t="s">
        <v>48</v>
      </c>
      <c r="M244" s="6"/>
      <c r="N244" s="6"/>
      <c r="O244" s="3" t="s">
        <v>32</v>
      </c>
      <c r="P244" s="18">
        <f t="shared" si="6"/>
        <v>9.7001272669424113E-2</v>
      </c>
      <c r="Q244">
        <f t="shared" si="7"/>
        <v>4878</v>
      </c>
    </row>
    <row r="245" spans="1:17" ht="44" thickBot="1" x14ac:dyDescent="0.4">
      <c r="A245" s="105" t="s">
        <v>297</v>
      </c>
      <c r="B245" s="3" t="s">
        <v>23</v>
      </c>
      <c r="C245" s="4">
        <v>45590</v>
      </c>
      <c r="D245" s="3" t="s">
        <v>56</v>
      </c>
      <c r="E245" s="3" t="s">
        <v>136</v>
      </c>
      <c r="F245" s="8">
        <v>4661</v>
      </c>
      <c r="G245" s="8">
        <v>935</v>
      </c>
      <c r="H245" s="8">
        <v>433</v>
      </c>
      <c r="I245" s="8">
        <v>23305</v>
      </c>
      <c r="J245" s="8">
        <v>22583</v>
      </c>
      <c r="K245" s="8">
        <v>63</v>
      </c>
      <c r="L245" s="6" t="s">
        <v>48</v>
      </c>
      <c r="M245" s="6"/>
      <c r="N245" s="6"/>
      <c r="O245" s="3" t="s">
        <v>26</v>
      </c>
      <c r="P245" s="18">
        <f t="shared" si="6"/>
        <v>0.25869984981763572</v>
      </c>
      <c r="Q245">
        <f t="shared" si="7"/>
        <v>6029</v>
      </c>
    </row>
    <row r="246" spans="1:17" ht="44" thickBot="1" x14ac:dyDescent="0.4">
      <c r="A246" s="3" t="s">
        <v>298</v>
      </c>
      <c r="B246" s="3" t="s">
        <v>35</v>
      </c>
      <c r="C246" s="4">
        <v>45669</v>
      </c>
      <c r="D246" s="3" t="s">
        <v>15</v>
      </c>
      <c r="E246" s="3" t="s">
        <v>50</v>
      </c>
      <c r="F246" s="8">
        <v>4134</v>
      </c>
      <c r="G246" s="8">
        <v>824</v>
      </c>
      <c r="H246" s="8">
        <v>99</v>
      </c>
      <c r="I246" s="8">
        <v>41340</v>
      </c>
      <c r="J246" s="8">
        <v>41050</v>
      </c>
      <c r="K246" s="8">
        <v>177</v>
      </c>
      <c r="L246" s="6" t="s">
        <v>31</v>
      </c>
      <c r="M246" s="6"/>
      <c r="N246" s="6"/>
      <c r="O246" s="3" t="s">
        <v>17</v>
      </c>
      <c r="P246" s="18">
        <f t="shared" si="6"/>
        <v>0.12232704402515723</v>
      </c>
      <c r="Q246">
        <f t="shared" si="7"/>
        <v>5057</v>
      </c>
    </row>
    <row r="247" spans="1:17" ht="44" thickBot="1" x14ac:dyDescent="0.4">
      <c r="A247" s="3" t="s">
        <v>299</v>
      </c>
      <c r="B247" s="3" t="s">
        <v>35</v>
      </c>
      <c r="C247" s="4">
        <v>45576</v>
      </c>
      <c r="D247" s="3" t="s">
        <v>41</v>
      </c>
      <c r="E247" s="3" t="s">
        <v>46</v>
      </c>
      <c r="F247" s="8">
        <v>400</v>
      </c>
      <c r="G247" s="8">
        <v>680</v>
      </c>
      <c r="H247" s="8">
        <v>434</v>
      </c>
      <c r="I247" s="8">
        <v>6400</v>
      </c>
      <c r="J247" s="8">
        <v>5472</v>
      </c>
      <c r="K247" s="8">
        <v>160</v>
      </c>
      <c r="L247" s="6" t="s">
        <v>48</v>
      </c>
      <c r="M247" s="6"/>
      <c r="N247" s="6"/>
      <c r="O247" s="3" t="s">
        <v>21</v>
      </c>
      <c r="P247" s="18">
        <f t="shared" si="6"/>
        <v>0.23656250000000001</v>
      </c>
      <c r="Q247">
        <f t="shared" si="7"/>
        <v>1514</v>
      </c>
    </row>
    <row r="248" spans="1:17" ht="44" thickBot="1" x14ac:dyDescent="0.4">
      <c r="A248" s="3" t="s">
        <v>300</v>
      </c>
      <c r="B248" s="3" t="s">
        <v>35</v>
      </c>
      <c r="C248" s="4">
        <v>45531</v>
      </c>
      <c r="D248" s="3" t="s">
        <v>15</v>
      </c>
      <c r="E248" s="3" t="s">
        <v>50</v>
      </c>
      <c r="F248" s="8">
        <v>3960</v>
      </c>
      <c r="G248" s="8">
        <v>266</v>
      </c>
      <c r="H248" s="8">
        <v>8</v>
      </c>
      <c r="I248" s="8">
        <v>35640</v>
      </c>
      <c r="J248" s="8">
        <v>34850</v>
      </c>
      <c r="K248" s="8">
        <v>208</v>
      </c>
      <c r="L248" s="7" t="s">
        <v>48</v>
      </c>
      <c r="M248" s="7" t="s">
        <v>31</v>
      </c>
      <c r="N248" s="7" t="s">
        <v>355</v>
      </c>
      <c r="O248" s="3"/>
      <c r="P248" s="18">
        <f t="shared" si="6"/>
        <v>0.11879910213243547</v>
      </c>
      <c r="Q248">
        <f t="shared" si="7"/>
        <v>4234</v>
      </c>
    </row>
    <row r="249" spans="1:17" ht="44" thickBot="1" x14ac:dyDescent="0.4">
      <c r="A249" s="3" t="s">
        <v>301</v>
      </c>
      <c r="B249" s="3" t="s">
        <v>35</v>
      </c>
      <c r="C249" s="4">
        <v>45690</v>
      </c>
      <c r="D249" s="3" t="s">
        <v>29</v>
      </c>
      <c r="E249" s="3" t="s">
        <v>54</v>
      </c>
      <c r="F249" s="8">
        <v>886</v>
      </c>
      <c r="G249" s="8">
        <v>126</v>
      </c>
      <c r="H249" s="8">
        <v>153</v>
      </c>
      <c r="I249" s="8">
        <v>4430</v>
      </c>
      <c r="J249" s="8">
        <v>4037</v>
      </c>
      <c r="K249" s="8">
        <v>212</v>
      </c>
      <c r="L249" s="6" t="s">
        <v>31</v>
      </c>
      <c r="M249" s="6"/>
      <c r="N249" s="6"/>
      <c r="O249" s="3"/>
      <c r="P249" s="18">
        <f t="shared" si="6"/>
        <v>0.26297968397291194</v>
      </c>
      <c r="Q249">
        <f t="shared" si="7"/>
        <v>1165</v>
      </c>
    </row>
    <row r="250" spans="1:17" ht="44" thickBot="1" x14ac:dyDescent="0.4">
      <c r="A250" s="3" t="s">
        <v>302</v>
      </c>
      <c r="B250" s="3" t="s">
        <v>14</v>
      </c>
      <c r="C250" s="4">
        <v>45491</v>
      </c>
      <c r="D250" s="3" t="s">
        <v>41</v>
      </c>
      <c r="E250" s="3" t="s">
        <v>88</v>
      </c>
      <c r="F250" s="8">
        <v>827</v>
      </c>
      <c r="G250" s="8">
        <v>77</v>
      </c>
      <c r="H250" s="8">
        <v>402</v>
      </c>
      <c r="I250" s="8">
        <v>14886</v>
      </c>
      <c r="J250" s="8">
        <v>14129</v>
      </c>
      <c r="K250" s="8">
        <v>254</v>
      </c>
      <c r="L250" s="6" t="s">
        <v>31</v>
      </c>
      <c r="M250" s="6"/>
      <c r="N250" s="6"/>
      <c r="O250" s="3" t="s">
        <v>21</v>
      </c>
      <c r="P250" s="18">
        <f t="shared" si="6"/>
        <v>8.7733440816874911E-2</v>
      </c>
      <c r="Q250">
        <f t="shared" si="7"/>
        <v>1306</v>
      </c>
    </row>
    <row r="251" spans="1:17" ht="44" thickBot="1" x14ac:dyDescent="0.4">
      <c r="A251" s="3" t="s">
        <v>303</v>
      </c>
      <c r="B251" s="3" t="s">
        <v>35</v>
      </c>
      <c r="C251" s="4">
        <v>45465</v>
      </c>
      <c r="D251" s="3" t="s">
        <v>15</v>
      </c>
      <c r="E251" s="3" t="s">
        <v>50</v>
      </c>
      <c r="F251" s="8">
        <v>3813</v>
      </c>
      <c r="G251" s="8">
        <v>935</v>
      </c>
      <c r="H251" s="8">
        <v>274</v>
      </c>
      <c r="I251" s="8">
        <v>68634</v>
      </c>
      <c r="J251" s="8">
        <v>68488</v>
      </c>
      <c r="K251" s="8">
        <v>251</v>
      </c>
      <c r="L251" s="6" t="s">
        <v>48</v>
      </c>
      <c r="M251" s="6"/>
      <c r="N251" s="6"/>
      <c r="O251" s="3"/>
      <c r="P251" s="18">
        <f t="shared" si="6"/>
        <v>7.3170731707317069E-2</v>
      </c>
      <c r="Q251">
        <f t="shared" si="7"/>
        <v>5022</v>
      </c>
    </row>
    <row r="252" spans="1:17" ht="44" thickBot="1" x14ac:dyDescent="0.4">
      <c r="A252" s="3" t="s">
        <v>304</v>
      </c>
      <c r="B252" s="3" t="s">
        <v>28</v>
      </c>
      <c r="C252" s="4">
        <v>45743</v>
      </c>
      <c r="D252" s="3" t="s">
        <v>36</v>
      </c>
      <c r="E252" s="3" t="s">
        <v>65</v>
      </c>
      <c r="F252" s="8">
        <v>1377</v>
      </c>
      <c r="G252" s="8">
        <v>796</v>
      </c>
      <c r="H252" s="8">
        <v>387</v>
      </c>
      <c r="I252" s="8">
        <v>22032</v>
      </c>
      <c r="J252" s="8">
        <v>21869</v>
      </c>
      <c r="K252" s="8">
        <v>189</v>
      </c>
      <c r="L252" s="6" t="s">
        <v>48</v>
      </c>
      <c r="M252" s="6"/>
      <c r="N252" s="6"/>
      <c r="O252" s="3"/>
      <c r="P252" s="18">
        <f t="shared" si="6"/>
        <v>0.11619462599854757</v>
      </c>
      <c r="Q252">
        <f t="shared" si="7"/>
        <v>2560</v>
      </c>
    </row>
    <row r="253" spans="1:17" ht="44" thickBot="1" x14ac:dyDescent="0.4">
      <c r="A253" s="3" t="s">
        <v>305</v>
      </c>
      <c r="B253" s="3" t="s">
        <v>35</v>
      </c>
      <c r="C253" s="4">
        <v>45775</v>
      </c>
      <c r="D253" s="3" t="s">
        <v>36</v>
      </c>
      <c r="E253" s="3" t="s">
        <v>37</v>
      </c>
      <c r="F253" s="8">
        <v>2089</v>
      </c>
      <c r="G253" s="8">
        <v>476</v>
      </c>
      <c r="H253" s="8">
        <v>69</v>
      </c>
      <c r="I253" s="8">
        <v>16712</v>
      </c>
      <c r="J253" s="8">
        <v>16309</v>
      </c>
      <c r="K253" s="8">
        <v>64</v>
      </c>
      <c r="L253" s="6" t="s">
        <v>48</v>
      </c>
      <c r="M253" s="6"/>
      <c r="N253" s="6"/>
      <c r="O253" s="3" t="s">
        <v>26</v>
      </c>
      <c r="P253" s="18">
        <f t="shared" si="6"/>
        <v>0.15761129727142173</v>
      </c>
      <c r="Q253">
        <f t="shared" si="7"/>
        <v>2634</v>
      </c>
    </row>
    <row r="254" spans="1:17" ht="44" thickBot="1" x14ac:dyDescent="0.4">
      <c r="A254" s="3" t="s">
        <v>306</v>
      </c>
      <c r="B254" s="3" t="s">
        <v>14</v>
      </c>
      <c r="C254" s="4">
        <v>45507</v>
      </c>
      <c r="D254" s="3" t="s">
        <v>15</v>
      </c>
      <c r="E254" s="3" t="s">
        <v>16</v>
      </c>
      <c r="F254" s="8">
        <v>3791</v>
      </c>
      <c r="G254" s="8">
        <v>593</v>
      </c>
      <c r="H254" s="8">
        <v>228</v>
      </c>
      <c r="I254" s="8">
        <v>53074</v>
      </c>
      <c r="J254" s="8">
        <v>52613</v>
      </c>
      <c r="K254" s="8">
        <v>205</v>
      </c>
      <c r="L254" s="6" t="s">
        <v>31</v>
      </c>
      <c r="M254" s="6"/>
      <c r="N254" s="6"/>
      <c r="O254" s="3"/>
      <c r="P254" s="18">
        <f t="shared" si="6"/>
        <v>8.6897539284772202E-2</v>
      </c>
      <c r="Q254">
        <f t="shared" si="7"/>
        <v>4612</v>
      </c>
    </row>
    <row r="255" spans="1:17" ht="44" thickBot="1" x14ac:dyDescent="0.4">
      <c r="A255" s="3" t="s">
        <v>307</v>
      </c>
      <c r="B255" s="3" t="s">
        <v>14</v>
      </c>
      <c r="C255" s="4">
        <v>45671</v>
      </c>
      <c r="D255" s="3" t="s">
        <v>41</v>
      </c>
      <c r="E255" s="3" t="s">
        <v>88</v>
      </c>
      <c r="F255" s="8">
        <v>2692</v>
      </c>
      <c r="G255" s="8">
        <v>115</v>
      </c>
      <c r="H255" s="8">
        <v>64</v>
      </c>
      <c r="I255" s="8">
        <v>21536</v>
      </c>
      <c r="J255" s="8">
        <v>21120</v>
      </c>
      <c r="K255" s="8">
        <v>224</v>
      </c>
      <c r="L255" s="6" t="s">
        <v>48</v>
      </c>
      <c r="M255" s="6"/>
      <c r="N255" s="6"/>
      <c r="O255" s="3" t="s">
        <v>21</v>
      </c>
      <c r="P255" s="18">
        <f t="shared" si="6"/>
        <v>0.13331166419019316</v>
      </c>
      <c r="Q255">
        <f t="shared" si="7"/>
        <v>2871</v>
      </c>
    </row>
    <row r="256" spans="1:17" ht="44" thickBot="1" x14ac:dyDescent="0.4">
      <c r="A256" s="3" t="s">
        <v>308</v>
      </c>
      <c r="B256" s="3" t="s">
        <v>35</v>
      </c>
      <c r="C256" s="4">
        <v>45750</v>
      </c>
      <c r="D256" s="3" t="s">
        <v>29</v>
      </c>
      <c r="E256" s="3" t="s">
        <v>54</v>
      </c>
      <c r="F256" s="8">
        <v>3767</v>
      </c>
      <c r="G256" s="8">
        <v>514</v>
      </c>
      <c r="H256" s="8">
        <v>238</v>
      </c>
      <c r="I256" s="8">
        <v>37670</v>
      </c>
      <c r="J256" s="8">
        <v>36807</v>
      </c>
      <c r="K256" s="8">
        <v>226</v>
      </c>
      <c r="L256" s="6" t="s">
        <v>48</v>
      </c>
      <c r="M256" s="6"/>
      <c r="N256" s="6"/>
      <c r="O256" s="3" t="s">
        <v>32</v>
      </c>
      <c r="P256" s="18">
        <f t="shared" si="6"/>
        <v>0.11996283514733209</v>
      </c>
      <c r="Q256">
        <f t="shared" si="7"/>
        <v>4519</v>
      </c>
    </row>
    <row r="257" spans="1:17" ht="44" thickBot="1" x14ac:dyDescent="0.4">
      <c r="A257" s="3" t="s">
        <v>309</v>
      </c>
      <c r="B257" s="3" t="s">
        <v>23</v>
      </c>
      <c r="C257" s="4">
        <v>45553</v>
      </c>
      <c r="D257" s="3" t="s">
        <v>36</v>
      </c>
      <c r="E257" s="3" t="s">
        <v>52</v>
      </c>
      <c r="F257" s="8">
        <v>2143</v>
      </c>
      <c r="G257" s="8">
        <v>12</v>
      </c>
      <c r="H257" s="8">
        <v>204</v>
      </c>
      <c r="I257" s="8">
        <v>40717</v>
      </c>
      <c r="J257" s="8">
        <v>40125</v>
      </c>
      <c r="K257" s="8">
        <v>248</v>
      </c>
      <c r="L257" s="6" t="s">
        <v>31</v>
      </c>
      <c r="M257" s="6"/>
      <c r="N257" s="6"/>
      <c r="O257" s="3" t="s">
        <v>21</v>
      </c>
      <c r="P257" s="18">
        <f t="shared" si="6"/>
        <v>5.7936488444630008E-2</v>
      </c>
      <c r="Q257">
        <f t="shared" si="7"/>
        <v>2359</v>
      </c>
    </row>
    <row r="258" spans="1:17" ht="44" thickBot="1" x14ac:dyDescent="0.4">
      <c r="A258" s="3" t="s">
        <v>310</v>
      </c>
      <c r="B258" s="3" t="s">
        <v>35</v>
      </c>
      <c r="C258" s="4">
        <v>45753</v>
      </c>
      <c r="D258" s="3" t="s">
        <v>41</v>
      </c>
      <c r="E258" s="3" t="s">
        <v>46</v>
      </c>
      <c r="F258" s="8">
        <v>3090</v>
      </c>
      <c r="G258" s="8">
        <v>697</v>
      </c>
      <c r="H258" s="8">
        <v>164</v>
      </c>
      <c r="I258" s="8">
        <v>49440</v>
      </c>
      <c r="J258" s="8">
        <v>48524</v>
      </c>
      <c r="K258" s="8">
        <v>25</v>
      </c>
      <c r="L258" s="6" t="s">
        <v>31</v>
      </c>
      <c r="M258" s="6" t="s">
        <v>31</v>
      </c>
      <c r="N258" s="6" t="s">
        <v>355</v>
      </c>
      <c r="O258" s="3" t="s">
        <v>21</v>
      </c>
      <c r="P258" s="18">
        <f t="shared" ref="P258:P301" si="8">((F258+G258+H258)/I258)</f>
        <v>7.9915048543689318E-2</v>
      </c>
      <c r="Q258">
        <f t="shared" ref="Q258:Q301" si="9">(F258+G258+H258)</f>
        <v>3951</v>
      </c>
    </row>
    <row r="259" spans="1:17" ht="44" thickBot="1" x14ac:dyDescent="0.4">
      <c r="A259" s="3" t="s">
        <v>311</v>
      </c>
      <c r="B259" s="3" t="s">
        <v>28</v>
      </c>
      <c r="C259" s="4">
        <v>45509</v>
      </c>
      <c r="D259" s="3" t="s">
        <v>29</v>
      </c>
      <c r="E259" s="3" t="s">
        <v>30</v>
      </c>
      <c r="F259" s="8">
        <v>3601</v>
      </c>
      <c r="G259" s="8">
        <v>695</v>
      </c>
      <c r="H259" s="8">
        <v>75</v>
      </c>
      <c r="I259" s="8">
        <v>21606</v>
      </c>
      <c r="J259" s="8">
        <v>21454</v>
      </c>
      <c r="K259" s="8">
        <v>172</v>
      </c>
      <c r="L259" s="6" t="s">
        <v>31</v>
      </c>
      <c r="M259" s="6"/>
      <c r="N259" s="6"/>
      <c r="O259" s="3" t="s">
        <v>21</v>
      </c>
      <c r="P259" s="18">
        <f t="shared" si="8"/>
        <v>0.2023049153013052</v>
      </c>
      <c r="Q259">
        <f t="shared" si="9"/>
        <v>4371</v>
      </c>
    </row>
    <row r="260" spans="1:17" ht="44" thickBot="1" x14ac:dyDescent="0.4">
      <c r="A260" s="3" t="s">
        <v>312</v>
      </c>
      <c r="B260" s="3" t="s">
        <v>35</v>
      </c>
      <c r="C260" s="4">
        <v>45698</v>
      </c>
      <c r="D260" s="3" t="s">
        <v>19</v>
      </c>
      <c r="E260" s="3" t="s">
        <v>44</v>
      </c>
      <c r="F260" s="8">
        <v>562</v>
      </c>
      <c r="G260" s="8">
        <v>158</v>
      </c>
      <c r="H260" s="8">
        <v>149</v>
      </c>
      <c r="I260" s="8">
        <v>3372</v>
      </c>
      <c r="J260" s="8">
        <v>2940</v>
      </c>
      <c r="K260" s="8">
        <v>93</v>
      </c>
      <c r="L260" s="6" t="s">
        <v>25</v>
      </c>
      <c r="M260" s="6"/>
      <c r="N260" s="6"/>
      <c r="O260" s="3" t="s">
        <v>17</v>
      </c>
      <c r="P260" s="18">
        <f t="shared" si="8"/>
        <v>0.25771055753262156</v>
      </c>
      <c r="Q260">
        <f t="shared" si="9"/>
        <v>869</v>
      </c>
    </row>
    <row r="261" spans="1:17" ht="44" thickBot="1" x14ac:dyDescent="0.4">
      <c r="A261" s="3" t="s">
        <v>313</v>
      </c>
      <c r="B261" s="3" t="s">
        <v>28</v>
      </c>
      <c r="C261" s="4">
        <v>45700</v>
      </c>
      <c r="D261" s="3" t="s">
        <v>29</v>
      </c>
      <c r="E261" s="3" t="s">
        <v>30</v>
      </c>
      <c r="F261" s="8">
        <v>4332</v>
      </c>
      <c r="G261" s="8">
        <v>771</v>
      </c>
      <c r="H261" s="8">
        <v>219</v>
      </c>
      <c r="I261" s="8">
        <v>60648</v>
      </c>
      <c r="J261" s="8">
        <v>60397</v>
      </c>
      <c r="K261" s="8">
        <v>10</v>
      </c>
      <c r="L261" s="6" t="s">
        <v>25</v>
      </c>
      <c r="M261" s="6" t="s">
        <v>31</v>
      </c>
      <c r="N261" s="6" t="s">
        <v>355</v>
      </c>
      <c r="O261" s="3" t="s">
        <v>26</v>
      </c>
      <c r="P261" s="18">
        <f t="shared" si="8"/>
        <v>8.7752275425405618E-2</v>
      </c>
      <c r="Q261">
        <f t="shared" si="9"/>
        <v>5322</v>
      </c>
    </row>
    <row r="262" spans="1:17" ht="44" thickBot="1" x14ac:dyDescent="0.4">
      <c r="A262" s="105" t="s">
        <v>314</v>
      </c>
      <c r="B262" s="3" t="s">
        <v>28</v>
      </c>
      <c r="C262" s="4">
        <v>45592</v>
      </c>
      <c r="D262" s="3" t="s">
        <v>41</v>
      </c>
      <c r="E262" s="3" t="s">
        <v>134</v>
      </c>
      <c r="F262" s="8">
        <v>4853</v>
      </c>
      <c r="G262" s="8">
        <v>837</v>
      </c>
      <c r="H262" s="8">
        <v>340</v>
      </c>
      <c r="I262" s="8">
        <v>72795</v>
      </c>
      <c r="J262" s="8">
        <v>72237</v>
      </c>
      <c r="K262" s="8">
        <v>170</v>
      </c>
      <c r="L262" s="6" t="s">
        <v>31</v>
      </c>
      <c r="M262" s="6"/>
      <c r="N262" s="6"/>
      <c r="O262" s="3" t="s">
        <v>17</v>
      </c>
      <c r="P262" s="18">
        <f t="shared" si="8"/>
        <v>8.2835359571399134E-2</v>
      </c>
      <c r="Q262">
        <f t="shared" si="9"/>
        <v>6030</v>
      </c>
    </row>
    <row r="263" spans="1:17" ht="44" thickBot="1" x14ac:dyDescent="0.4">
      <c r="A263" s="3" t="s">
        <v>315</v>
      </c>
      <c r="B263" s="3" t="s">
        <v>23</v>
      </c>
      <c r="C263" s="4">
        <v>45675</v>
      </c>
      <c r="D263" s="3" t="s">
        <v>41</v>
      </c>
      <c r="E263" s="3" t="s">
        <v>42</v>
      </c>
      <c r="F263" s="8">
        <v>1206</v>
      </c>
      <c r="G263" s="8">
        <v>238</v>
      </c>
      <c r="H263" s="8">
        <v>36</v>
      </c>
      <c r="I263" s="8">
        <v>9648</v>
      </c>
      <c r="J263" s="8">
        <v>9417</v>
      </c>
      <c r="K263" s="8">
        <v>237</v>
      </c>
      <c r="L263" s="6" t="s">
        <v>25</v>
      </c>
      <c r="M263" s="6"/>
      <c r="N263" s="6"/>
      <c r="O263" s="3"/>
      <c r="P263" s="18">
        <f t="shared" si="8"/>
        <v>0.15339966832504145</v>
      </c>
      <c r="Q263">
        <f t="shared" si="9"/>
        <v>1480</v>
      </c>
    </row>
    <row r="264" spans="1:17" ht="44" thickBot="1" x14ac:dyDescent="0.4">
      <c r="A264" s="3" t="s">
        <v>316</v>
      </c>
      <c r="B264" s="3" t="s">
        <v>28</v>
      </c>
      <c r="C264" s="4">
        <v>45524</v>
      </c>
      <c r="D264" s="3" t="s">
        <v>15</v>
      </c>
      <c r="E264" s="3" t="s">
        <v>61</v>
      </c>
      <c r="F264" s="8">
        <v>2603</v>
      </c>
      <c r="G264" s="8">
        <v>690</v>
      </c>
      <c r="H264" s="8">
        <v>205</v>
      </c>
      <c r="I264" s="8">
        <v>13015</v>
      </c>
      <c r="J264" s="8">
        <v>12130</v>
      </c>
      <c r="K264" s="8">
        <v>20</v>
      </c>
      <c r="L264" s="6" t="s">
        <v>48</v>
      </c>
      <c r="M264" s="6"/>
      <c r="N264" s="6"/>
      <c r="O264" s="3" t="s">
        <v>21</v>
      </c>
      <c r="P264" s="18">
        <f t="shared" si="8"/>
        <v>0.26876680752977333</v>
      </c>
      <c r="Q264">
        <f t="shared" si="9"/>
        <v>3498</v>
      </c>
    </row>
    <row r="265" spans="1:17" ht="44" thickBot="1" x14ac:dyDescent="0.4">
      <c r="A265" s="3" t="s">
        <v>317</v>
      </c>
      <c r="B265" s="3" t="s">
        <v>14</v>
      </c>
      <c r="C265" s="4">
        <v>45687</v>
      </c>
      <c r="D265" s="3" t="s">
        <v>41</v>
      </c>
      <c r="E265" s="3" t="s">
        <v>88</v>
      </c>
      <c r="F265" s="8">
        <v>59</v>
      </c>
      <c r="G265" s="8">
        <v>163</v>
      </c>
      <c r="H265" s="8">
        <v>93</v>
      </c>
      <c r="I265" s="8">
        <v>590</v>
      </c>
      <c r="J265" s="8">
        <v>475</v>
      </c>
      <c r="K265" s="8">
        <v>293</v>
      </c>
      <c r="L265" s="6" t="s">
        <v>25</v>
      </c>
      <c r="M265" s="6"/>
      <c r="N265" s="6"/>
      <c r="O265" s="3" t="s">
        <v>21</v>
      </c>
      <c r="P265" s="18">
        <f t="shared" si="8"/>
        <v>0.53389830508474578</v>
      </c>
      <c r="Q265">
        <f t="shared" si="9"/>
        <v>315</v>
      </c>
    </row>
    <row r="266" spans="1:17" ht="44" thickBot="1" x14ac:dyDescent="0.4">
      <c r="A266" s="3" t="s">
        <v>318</v>
      </c>
      <c r="B266" s="3" t="s">
        <v>14</v>
      </c>
      <c r="C266" s="4">
        <v>45708</v>
      </c>
      <c r="D266" s="3" t="s">
        <v>36</v>
      </c>
      <c r="E266" s="3" t="s">
        <v>39</v>
      </c>
      <c r="F266" s="8">
        <v>1877</v>
      </c>
      <c r="G266" s="8">
        <v>745</v>
      </c>
      <c r="H266" s="8">
        <v>225</v>
      </c>
      <c r="I266" s="8">
        <v>11262</v>
      </c>
      <c r="J266" s="8">
        <v>10967</v>
      </c>
      <c r="K266" s="8">
        <v>41</v>
      </c>
      <c r="L266" s="6" t="s">
        <v>31</v>
      </c>
      <c r="M266" s="6"/>
      <c r="N266" s="6"/>
      <c r="O266" s="3" t="s">
        <v>32</v>
      </c>
      <c r="P266" s="18">
        <f t="shared" si="8"/>
        <v>0.25279701651571657</v>
      </c>
      <c r="Q266">
        <f t="shared" si="9"/>
        <v>2847</v>
      </c>
    </row>
    <row r="267" spans="1:17" ht="44" thickBot="1" x14ac:dyDescent="0.4">
      <c r="A267" s="3" t="s">
        <v>319</v>
      </c>
      <c r="B267" s="3" t="s">
        <v>35</v>
      </c>
      <c r="C267" s="4">
        <v>45621</v>
      </c>
      <c r="D267" s="3" t="s">
        <v>29</v>
      </c>
      <c r="E267" s="3" t="s">
        <v>54</v>
      </c>
      <c r="F267" s="8">
        <v>4182</v>
      </c>
      <c r="G267" s="8">
        <v>640</v>
      </c>
      <c r="H267" s="8">
        <v>240</v>
      </c>
      <c r="I267" s="8">
        <v>50184</v>
      </c>
      <c r="J267" s="8">
        <v>49351</v>
      </c>
      <c r="K267" s="8">
        <v>10</v>
      </c>
      <c r="L267" s="6" t="s">
        <v>25</v>
      </c>
      <c r="M267" s="6"/>
      <c r="N267" s="6"/>
      <c r="O267" s="3" t="s">
        <v>26</v>
      </c>
      <c r="P267" s="18">
        <f t="shared" si="8"/>
        <v>0.10086880280567512</v>
      </c>
      <c r="Q267">
        <f t="shared" si="9"/>
        <v>5062</v>
      </c>
    </row>
    <row r="268" spans="1:17" ht="44" thickBot="1" x14ac:dyDescent="0.4">
      <c r="A268" s="3" t="s">
        <v>320</v>
      </c>
      <c r="B268" s="3" t="s">
        <v>14</v>
      </c>
      <c r="C268" s="4">
        <v>45569</v>
      </c>
      <c r="D268" s="3" t="s">
        <v>15</v>
      </c>
      <c r="E268" s="3" t="s">
        <v>16</v>
      </c>
      <c r="F268" s="8">
        <v>4187</v>
      </c>
      <c r="G268" s="8">
        <v>66</v>
      </c>
      <c r="H268" s="8">
        <v>31</v>
      </c>
      <c r="I268" s="8">
        <v>66992</v>
      </c>
      <c r="J268" s="8">
        <v>66614</v>
      </c>
      <c r="K268" s="8">
        <v>62</v>
      </c>
      <c r="L268" s="6" t="s">
        <v>48</v>
      </c>
      <c r="M268" s="6"/>
      <c r="N268" s="6"/>
      <c r="O268" s="3"/>
      <c r="P268" s="18">
        <f t="shared" si="8"/>
        <v>6.3947934081681396E-2</v>
      </c>
      <c r="Q268">
        <f t="shared" si="9"/>
        <v>4284</v>
      </c>
    </row>
    <row r="269" spans="1:17" ht="44" thickBot="1" x14ac:dyDescent="0.4">
      <c r="A269" s="3" t="s">
        <v>321</v>
      </c>
      <c r="B269" s="3" t="s">
        <v>28</v>
      </c>
      <c r="C269" s="4">
        <v>45760</v>
      </c>
      <c r="D269" s="3" t="s">
        <v>15</v>
      </c>
      <c r="E269" s="3" t="s">
        <v>61</v>
      </c>
      <c r="F269" s="8">
        <v>4579</v>
      </c>
      <c r="G269" s="8">
        <v>125</v>
      </c>
      <c r="H269" s="8">
        <v>300</v>
      </c>
      <c r="I269" s="8">
        <v>59527</v>
      </c>
      <c r="J269" s="8">
        <v>59400</v>
      </c>
      <c r="K269" s="8">
        <v>269</v>
      </c>
      <c r="L269" s="6" t="s">
        <v>31</v>
      </c>
      <c r="M269" s="6"/>
      <c r="N269" s="6"/>
      <c r="O269" s="3" t="s">
        <v>17</v>
      </c>
      <c r="P269" s="18">
        <f t="shared" si="8"/>
        <v>8.4062694239588759E-2</v>
      </c>
      <c r="Q269">
        <f t="shared" si="9"/>
        <v>5004</v>
      </c>
    </row>
    <row r="270" spans="1:17" ht="44" thickBot="1" x14ac:dyDescent="0.4">
      <c r="A270" s="3" t="s">
        <v>322</v>
      </c>
      <c r="B270" s="3" t="s">
        <v>28</v>
      </c>
      <c r="C270" s="4">
        <v>45601</v>
      </c>
      <c r="D270" s="3" t="s">
        <v>56</v>
      </c>
      <c r="E270" s="3" t="s">
        <v>63</v>
      </c>
      <c r="F270" s="8">
        <v>4561</v>
      </c>
      <c r="G270" s="8">
        <v>51</v>
      </c>
      <c r="H270" s="8">
        <v>441</v>
      </c>
      <c r="I270" s="8">
        <v>22805</v>
      </c>
      <c r="J270" s="8">
        <v>21890</v>
      </c>
      <c r="K270" s="8">
        <v>45</v>
      </c>
      <c r="L270" s="6" t="s">
        <v>25</v>
      </c>
      <c r="M270" s="6"/>
      <c r="N270" s="6"/>
      <c r="O270" s="3" t="s">
        <v>21</v>
      </c>
      <c r="P270" s="18">
        <f t="shared" si="8"/>
        <v>0.22157421618066214</v>
      </c>
      <c r="Q270">
        <f t="shared" si="9"/>
        <v>5053</v>
      </c>
    </row>
    <row r="271" spans="1:17" ht="44" thickBot="1" x14ac:dyDescent="0.4">
      <c r="A271" s="3" t="s">
        <v>323</v>
      </c>
      <c r="B271" s="3" t="s">
        <v>23</v>
      </c>
      <c r="C271" s="4">
        <v>45672</v>
      </c>
      <c r="D271" s="3" t="s">
        <v>15</v>
      </c>
      <c r="E271" s="3" t="s">
        <v>24</v>
      </c>
      <c r="F271" s="8">
        <v>3774</v>
      </c>
      <c r="G271" s="8">
        <v>239</v>
      </c>
      <c r="H271" s="8">
        <v>39</v>
      </c>
      <c r="I271" s="8">
        <v>60384</v>
      </c>
      <c r="J271" s="8">
        <v>59490</v>
      </c>
      <c r="K271" s="8">
        <v>241</v>
      </c>
      <c r="L271" s="6" t="s">
        <v>25</v>
      </c>
      <c r="M271" s="6"/>
      <c r="N271" s="6"/>
      <c r="O271" s="3" t="s">
        <v>26</v>
      </c>
      <c r="P271" s="18">
        <f t="shared" si="8"/>
        <v>6.7103868574456813E-2</v>
      </c>
      <c r="Q271">
        <f t="shared" si="9"/>
        <v>4052</v>
      </c>
    </row>
    <row r="272" spans="1:17" ht="44" thickBot="1" x14ac:dyDescent="0.4">
      <c r="A272" s="3" t="s">
        <v>324</v>
      </c>
      <c r="B272" s="3" t="s">
        <v>28</v>
      </c>
      <c r="C272" s="4">
        <v>45582</v>
      </c>
      <c r="D272" s="3" t="s">
        <v>56</v>
      </c>
      <c r="E272" s="3" t="s">
        <v>63</v>
      </c>
      <c r="F272" s="8">
        <v>3575</v>
      </c>
      <c r="G272" s="8">
        <v>749</v>
      </c>
      <c r="H272" s="8">
        <v>111</v>
      </c>
      <c r="I272" s="8">
        <v>21450</v>
      </c>
      <c r="J272" s="8">
        <v>20785</v>
      </c>
      <c r="K272" s="8">
        <v>195</v>
      </c>
      <c r="L272" s="6" t="s">
        <v>31</v>
      </c>
      <c r="M272" s="6"/>
      <c r="N272" s="6"/>
      <c r="O272" s="3" t="s">
        <v>21</v>
      </c>
      <c r="P272" s="18">
        <f t="shared" si="8"/>
        <v>0.20675990675990677</v>
      </c>
      <c r="Q272">
        <f t="shared" si="9"/>
        <v>4435</v>
      </c>
    </row>
    <row r="273" spans="1:17" ht="44" thickBot="1" x14ac:dyDescent="0.4">
      <c r="A273" s="3" t="s">
        <v>325</v>
      </c>
      <c r="B273" s="3" t="s">
        <v>28</v>
      </c>
      <c r="C273" s="4">
        <v>45743</v>
      </c>
      <c r="D273" s="3" t="s">
        <v>19</v>
      </c>
      <c r="E273" s="3" t="s">
        <v>78</v>
      </c>
      <c r="F273" s="8">
        <v>4941</v>
      </c>
      <c r="G273" s="8">
        <v>414</v>
      </c>
      <c r="H273" s="8">
        <v>266</v>
      </c>
      <c r="I273" s="8">
        <v>39528</v>
      </c>
      <c r="J273" s="8">
        <v>39154</v>
      </c>
      <c r="K273" s="8">
        <v>217</v>
      </c>
      <c r="L273" s="6" t="s">
        <v>25</v>
      </c>
      <c r="M273" s="6"/>
      <c r="N273" s="6"/>
      <c r="O273" s="3" t="s">
        <v>26</v>
      </c>
      <c r="P273" s="18">
        <f t="shared" si="8"/>
        <v>0.14220299534507186</v>
      </c>
      <c r="Q273">
        <f t="shared" si="9"/>
        <v>5621</v>
      </c>
    </row>
    <row r="274" spans="1:17" ht="44" thickBot="1" x14ac:dyDescent="0.4">
      <c r="A274" s="3" t="s">
        <v>326</v>
      </c>
      <c r="B274" s="3" t="s">
        <v>23</v>
      </c>
      <c r="C274" s="4">
        <v>45577</v>
      </c>
      <c r="D274" s="3" t="s">
        <v>29</v>
      </c>
      <c r="E274" s="3" t="s">
        <v>101</v>
      </c>
      <c r="F274" s="8">
        <v>3641</v>
      </c>
      <c r="G274" s="8">
        <v>226</v>
      </c>
      <c r="H274" s="8">
        <v>46</v>
      </c>
      <c r="I274" s="8">
        <v>40051</v>
      </c>
      <c r="J274" s="8">
        <v>39319</v>
      </c>
      <c r="K274" s="8">
        <v>296</v>
      </c>
      <c r="L274" s="6" t="s">
        <v>31</v>
      </c>
      <c r="M274" s="6"/>
      <c r="N274" s="6"/>
      <c r="O274" s="3" t="s">
        <v>32</v>
      </c>
      <c r="P274" s="18">
        <f t="shared" si="8"/>
        <v>9.7700431949264685E-2</v>
      </c>
      <c r="Q274">
        <f t="shared" si="9"/>
        <v>3913</v>
      </c>
    </row>
    <row r="275" spans="1:17" ht="44" thickBot="1" x14ac:dyDescent="0.4">
      <c r="A275" s="3" t="s">
        <v>327</v>
      </c>
      <c r="B275" s="3" t="s">
        <v>14</v>
      </c>
      <c r="C275" s="4">
        <v>45658</v>
      </c>
      <c r="D275" s="3" t="s">
        <v>36</v>
      </c>
      <c r="E275" s="3" t="s">
        <v>39</v>
      </c>
      <c r="F275" s="8">
        <v>3535</v>
      </c>
      <c r="G275" s="8">
        <v>494</v>
      </c>
      <c r="H275" s="8">
        <v>152</v>
      </c>
      <c r="I275" s="8">
        <v>53025</v>
      </c>
      <c r="J275" s="8">
        <v>52791</v>
      </c>
      <c r="K275" s="8">
        <v>44</v>
      </c>
      <c r="L275" s="6" t="s">
        <v>25</v>
      </c>
      <c r="M275" s="6"/>
      <c r="N275" s="6"/>
      <c r="O275" s="3" t="s">
        <v>32</v>
      </c>
      <c r="P275" s="18">
        <f t="shared" si="8"/>
        <v>7.8849599245638849E-2</v>
      </c>
      <c r="Q275">
        <f t="shared" si="9"/>
        <v>4181</v>
      </c>
    </row>
    <row r="276" spans="1:17" ht="44" thickBot="1" x14ac:dyDescent="0.4">
      <c r="A276" s="3" t="s">
        <v>328</v>
      </c>
      <c r="B276" s="3" t="s">
        <v>35</v>
      </c>
      <c r="C276" s="4">
        <v>45509</v>
      </c>
      <c r="D276" s="3" t="s">
        <v>15</v>
      </c>
      <c r="E276" s="3" t="s">
        <v>50</v>
      </c>
      <c r="F276" s="8">
        <v>1741</v>
      </c>
      <c r="G276" s="8">
        <v>831</v>
      </c>
      <c r="H276" s="8">
        <v>345</v>
      </c>
      <c r="I276" s="8">
        <v>17410</v>
      </c>
      <c r="J276" s="8">
        <v>16844</v>
      </c>
      <c r="K276" s="8">
        <v>58</v>
      </c>
      <c r="L276" s="6" t="s">
        <v>31</v>
      </c>
      <c r="M276" s="6"/>
      <c r="N276" s="6"/>
      <c r="O276" s="3" t="s">
        <v>26</v>
      </c>
      <c r="P276" s="18">
        <f t="shared" si="8"/>
        <v>0.16754738655944859</v>
      </c>
      <c r="Q276">
        <f t="shared" si="9"/>
        <v>2917</v>
      </c>
    </row>
    <row r="277" spans="1:17" ht="44" thickBot="1" x14ac:dyDescent="0.4">
      <c r="A277" s="3" t="s">
        <v>329</v>
      </c>
      <c r="B277" s="3" t="s">
        <v>14</v>
      </c>
      <c r="C277" s="4">
        <v>45450</v>
      </c>
      <c r="D277" s="3" t="s">
        <v>36</v>
      </c>
      <c r="E277" s="3" t="s">
        <v>39</v>
      </c>
      <c r="F277" s="8">
        <v>1556</v>
      </c>
      <c r="G277" s="8">
        <v>195</v>
      </c>
      <c r="H277" s="8">
        <v>131</v>
      </c>
      <c r="I277" s="8">
        <v>9336</v>
      </c>
      <c r="J277" s="8">
        <v>8875</v>
      </c>
      <c r="K277" s="8">
        <v>137</v>
      </c>
      <c r="L277" s="6" t="s">
        <v>25</v>
      </c>
      <c r="M277" s="6"/>
      <c r="N277" s="6"/>
      <c r="O277" s="3" t="s">
        <v>21</v>
      </c>
      <c r="P277" s="18">
        <f t="shared" si="8"/>
        <v>0.2015852613538989</v>
      </c>
      <c r="Q277">
        <f t="shared" si="9"/>
        <v>1882</v>
      </c>
    </row>
    <row r="278" spans="1:17" ht="44" thickBot="1" x14ac:dyDescent="0.4">
      <c r="A278" s="3" t="s">
        <v>330</v>
      </c>
      <c r="B278" s="3" t="s">
        <v>35</v>
      </c>
      <c r="C278" s="4">
        <v>45753</v>
      </c>
      <c r="D278" s="3" t="s">
        <v>41</v>
      </c>
      <c r="E278" s="3" t="s">
        <v>46</v>
      </c>
      <c r="F278" s="8">
        <v>4236</v>
      </c>
      <c r="G278" s="8">
        <v>711</v>
      </c>
      <c r="H278" s="8">
        <v>298</v>
      </c>
      <c r="I278" s="8">
        <v>21180</v>
      </c>
      <c r="J278" s="8">
        <v>20516</v>
      </c>
      <c r="K278" s="8">
        <v>238</v>
      </c>
      <c r="L278" s="6" t="s">
        <v>48</v>
      </c>
      <c r="M278" s="6"/>
      <c r="N278" s="6"/>
      <c r="O278" s="3" t="s">
        <v>17</v>
      </c>
      <c r="P278" s="18">
        <f t="shared" si="8"/>
        <v>0.24763928234183191</v>
      </c>
      <c r="Q278">
        <f t="shared" si="9"/>
        <v>5245</v>
      </c>
    </row>
    <row r="279" spans="1:17" ht="44" thickBot="1" x14ac:dyDescent="0.4">
      <c r="A279" s="3" t="s">
        <v>331</v>
      </c>
      <c r="B279" s="3" t="s">
        <v>14</v>
      </c>
      <c r="C279" s="4">
        <v>45622</v>
      </c>
      <c r="D279" s="3" t="s">
        <v>19</v>
      </c>
      <c r="E279" s="3" t="s">
        <v>20</v>
      </c>
      <c r="F279" s="8">
        <v>4516</v>
      </c>
      <c r="G279" s="8">
        <v>836</v>
      </c>
      <c r="H279" s="8">
        <v>169</v>
      </c>
      <c r="I279" s="8">
        <v>49676</v>
      </c>
      <c r="J279" s="8">
        <v>49257</v>
      </c>
      <c r="K279" s="8">
        <v>282</v>
      </c>
      <c r="L279" s="6" t="s">
        <v>31</v>
      </c>
      <c r="M279" s="6"/>
      <c r="N279" s="6"/>
      <c r="O279" s="3" t="s">
        <v>32</v>
      </c>
      <c r="P279" s="18">
        <f t="shared" si="8"/>
        <v>0.11114018842096787</v>
      </c>
      <c r="Q279">
        <f t="shared" si="9"/>
        <v>5521</v>
      </c>
    </row>
    <row r="280" spans="1:17" ht="44" thickBot="1" x14ac:dyDescent="0.4">
      <c r="A280" s="105" t="s">
        <v>332</v>
      </c>
      <c r="B280" s="3" t="s">
        <v>23</v>
      </c>
      <c r="C280" s="4">
        <v>45537</v>
      </c>
      <c r="D280" s="3" t="s">
        <v>41</v>
      </c>
      <c r="E280" s="3" t="s">
        <v>42</v>
      </c>
      <c r="F280" s="8">
        <v>4905</v>
      </c>
      <c r="G280" s="8">
        <v>845</v>
      </c>
      <c r="H280" s="8">
        <v>129</v>
      </c>
      <c r="I280" s="8">
        <v>98100</v>
      </c>
      <c r="J280" s="8">
        <v>97772</v>
      </c>
      <c r="K280" s="8">
        <v>279</v>
      </c>
      <c r="L280" s="6" t="s">
        <v>25</v>
      </c>
      <c r="M280" s="6"/>
      <c r="N280" s="6"/>
      <c r="O280" s="3" t="s">
        <v>21</v>
      </c>
      <c r="P280" s="18">
        <f t="shared" si="8"/>
        <v>5.9928644240570844E-2</v>
      </c>
      <c r="Q280">
        <f t="shared" si="9"/>
        <v>5879</v>
      </c>
    </row>
    <row r="281" spans="1:17" ht="44" thickBot="1" x14ac:dyDescent="0.4">
      <c r="A281" s="3" t="s">
        <v>333</v>
      </c>
      <c r="B281" s="3" t="s">
        <v>23</v>
      </c>
      <c r="C281" s="4">
        <v>45586</v>
      </c>
      <c r="D281" s="3" t="s">
        <v>56</v>
      </c>
      <c r="E281" s="3" t="s">
        <v>136</v>
      </c>
      <c r="F281" s="8">
        <v>4275</v>
      </c>
      <c r="G281" s="8">
        <v>680</v>
      </c>
      <c r="H281" s="8">
        <v>385</v>
      </c>
      <c r="I281" s="8">
        <v>64125</v>
      </c>
      <c r="J281" s="8">
        <v>63650</v>
      </c>
      <c r="K281" s="8">
        <v>104</v>
      </c>
      <c r="L281" s="6" t="s">
        <v>31</v>
      </c>
      <c r="M281" s="6" t="s">
        <v>25</v>
      </c>
      <c r="N281" s="6" t="s">
        <v>354</v>
      </c>
      <c r="O281" s="3" t="s">
        <v>32</v>
      </c>
      <c r="P281" s="18">
        <f t="shared" si="8"/>
        <v>8.3274853801169585E-2</v>
      </c>
      <c r="Q281">
        <f t="shared" si="9"/>
        <v>5340</v>
      </c>
    </row>
    <row r="282" spans="1:17" ht="44" thickBot="1" x14ac:dyDescent="0.4">
      <c r="A282" s="3" t="s">
        <v>334</v>
      </c>
      <c r="B282" s="3" t="s">
        <v>23</v>
      </c>
      <c r="C282" s="4">
        <v>45738</v>
      </c>
      <c r="D282" s="3" t="s">
        <v>41</v>
      </c>
      <c r="E282" s="3" t="s">
        <v>42</v>
      </c>
      <c r="F282" s="8">
        <v>3166</v>
      </c>
      <c r="G282" s="8">
        <v>90</v>
      </c>
      <c r="H282" s="8">
        <v>341</v>
      </c>
      <c r="I282" s="8">
        <v>56988</v>
      </c>
      <c r="J282" s="8">
        <v>56125</v>
      </c>
      <c r="K282" s="8">
        <v>135</v>
      </c>
      <c r="L282" s="6" t="s">
        <v>31</v>
      </c>
      <c r="M282" s="6"/>
      <c r="N282" s="6"/>
      <c r="O282" s="3" t="s">
        <v>21</v>
      </c>
      <c r="P282" s="18">
        <f t="shared" si="8"/>
        <v>6.3118551273952411E-2</v>
      </c>
      <c r="Q282">
        <f t="shared" si="9"/>
        <v>3597</v>
      </c>
    </row>
    <row r="283" spans="1:17" ht="44" thickBot="1" x14ac:dyDescent="0.4">
      <c r="A283" s="3" t="s">
        <v>335</v>
      </c>
      <c r="B283" s="3" t="s">
        <v>28</v>
      </c>
      <c r="C283" s="4">
        <v>45568</v>
      </c>
      <c r="D283" s="3" t="s">
        <v>56</v>
      </c>
      <c r="E283" s="3" t="s">
        <v>63</v>
      </c>
      <c r="F283" s="8">
        <v>1488</v>
      </c>
      <c r="G283" s="8">
        <v>417</v>
      </c>
      <c r="H283" s="8">
        <v>168</v>
      </c>
      <c r="I283" s="8">
        <v>19344</v>
      </c>
      <c r="J283" s="8">
        <v>18395</v>
      </c>
      <c r="K283" s="8">
        <v>30</v>
      </c>
      <c r="L283" s="6" t="s">
        <v>48</v>
      </c>
      <c r="M283" s="6"/>
      <c r="N283" s="6"/>
      <c r="O283" s="3" t="s">
        <v>26</v>
      </c>
      <c r="P283" s="18">
        <f t="shared" si="8"/>
        <v>0.1071650124069479</v>
      </c>
      <c r="Q283">
        <f t="shared" si="9"/>
        <v>2073</v>
      </c>
    </row>
    <row r="284" spans="1:17" ht="44" thickBot="1" x14ac:dyDescent="0.4">
      <c r="A284" s="3" t="s">
        <v>336</v>
      </c>
      <c r="B284" s="3" t="s">
        <v>14</v>
      </c>
      <c r="C284" s="4">
        <v>45786</v>
      </c>
      <c r="D284" s="3" t="s">
        <v>15</v>
      </c>
      <c r="E284" s="3" t="s">
        <v>16</v>
      </c>
      <c r="F284" s="8">
        <v>3367</v>
      </c>
      <c r="G284" s="8">
        <v>302</v>
      </c>
      <c r="H284" s="8">
        <v>57</v>
      </c>
      <c r="I284" s="8">
        <v>63973</v>
      </c>
      <c r="J284" s="8">
        <v>63789</v>
      </c>
      <c r="K284" s="8">
        <v>157</v>
      </c>
      <c r="L284" s="6" t="s">
        <v>48</v>
      </c>
      <c r="M284" s="6"/>
      <c r="N284" s="6"/>
      <c r="O284" s="3" t="s">
        <v>21</v>
      </c>
      <c r="P284" s="18">
        <f t="shared" si="8"/>
        <v>5.8243321401216137E-2</v>
      </c>
      <c r="Q284">
        <f t="shared" si="9"/>
        <v>3726</v>
      </c>
    </row>
    <row r="285" spans="1:17" ht="44" thickBot="1" x14ac:dyDescent="0.4">
      <c r="A285" s="3" t="s">
        <v>337</v>
      </c>
      <c r="B285" s="3" t="s">
        <v>14</v>
      </c>
      <c r="C285" s="4">
        <v>45552</v>
      </c>
      <c r="D285" s="3" t="s">
        <v>19</v>
      </c>
      <c r="E285" s="3" t="s">
        <v>20</v>
      </c>
      <c r="F285" s="8">
        <v>571</v>
      </c>
      <c r="G285" s="8">
        <v>190</v>
      </c>
      <c r="H285" s="8">
        <v>352</v>
      </c>
      <c r="I285" s="8">
        <v>9707</v>
      </c>
      <c r="J285" s="8">
        <v>9418</v>
      </c>
      <c r="K285" s="8">
        <v>231</v>
      </c>
      <c r="L285" s="6" t="s">
        <v>25</v>
      </c>
      <c r="M285" s="6"/>
      <c r="N285" s="6"/>
      <c r="O285" s="3" t="s">
        <v>32</v>
      </c>
      <c r="P285" s="18">
        <f t="shared" si="8"/>
        <v>0.11465952405480581</v>
      </c>
      <c r="Q285">
        <f t="shared" si="9"/>
        <v>1113</v>
      </c>
    </row>
    <row r="286" spans="1:17" ht="44" thickBot="1" x14ac:dyDescent="0.4">
      <c r="A286" s="3" t="s">
        <v>338</v>
      </c>
      <c r="B286" s="3" t="s">
        <v>23</v>
      </c>
      <c r="C286" s="4">
        <v>45491</v>
      </c>
      <c r="D286" s="3" t="s">
        <v>19</v>
      </c>
      <c r="E286" s="3" t="s">
        <v>73</v>
      </c>
      <c r="F286" s="8">
        <v>4021</v>
      </c>
      <c r="G286" s="8">
        <v>794</v>
      </c>
      <c r="H286" s="8">
        <v>77</v>
      </c>
      <c r="I286" s="8">
        <v>36189</v>
      </c>
      <c r="J286" s="8">
        <v>35505</v>
      </c>
      <c r="K286" s="8">
        <v>174</v>
      </c>
      <c r="L286" s="6" t="s">
        <v>31</v>
      </c>
      <c r="M286" s="6"/>
      <c r="N286" s="6"/>
      <c r="O286" s="3"/>
      <c r="P286" s="18">
        <f t="shared" si="8"/>
        <v>0.13517919809886983</v>
      </c>
      <c r="Q286">
        <f t="shared" si="9"/>
        <v>4892</v>
      </c>
    </row>
    <row r="287" spans="1:17" ht="44" thickBot="1" x14ac:dyDescent="0.4">
      <c r="A287" s="3" t="s">
        <v>339</v>
      </c>
      <c r="B287" s="3" t="s">
        <v>23</v>
      </c>
      <c r="C287" s="4">
        <v>45560</v>
      </c>
      <c r="D287" s="3" t="s">
        <v>56</v>
      </c>
      <c r="E287" s="3" t="s">
        <v>136</v>
      </c>
      <c r="F287" s="8">
        <v>3389</v>
      </c>
      <c r="G287" s="8">
        <v>344</v>
      </c>
      <c r="H287" s="8">
        <v>229</v>
      </c>
      <c r="I287" s="8">
        <v>20334</v>
      </c>
      <c r="J287" s="8">
        <v>19443</v>
      </c>
      <c r="K287" s="8">
        <v>228</v>
      </c>
      <c r="L287" s="6" t="s">
        <v>48</v>
      </c>
      <c r="M287" s="6"/>
      <c r="N287" s="6"/>
      <c r="O287" s="3" t="s">
        <v>26</v>
      </c>
      <c r="P287" s="18">
        <f t="shared" si="8"/>
        <v>0.19484607062063539</v>
      </c>
      <c r="Q287">
        <f t="shared" si="9"/>
        <v>3962</v>
      </c>
    </row>
    <row r="288" spans="1:17" ht="44" thickBot="1" x14ac:dyDescent="0.4">
      <c r="A288" s="3" t="s">
        <v>340</v>
      </c>
      <c r="B288" s="3" t="s">
        <v>28</v>
      </c>
      <c r="C288" s="4">
        <v>45519</v>
      </c>
      <c r="D288" s="3" t="s">
        <v>15</v>
      </c>
      <c r="E288" s="3" t="s">
        <v>61</v>
      </c>
      <c r="F288" s="8">
        <v>1164</v>
      </c>
      <c r="G288" s="8">
        <v>616</v>
      </c>
      <c r="H288" s="8">
        <v>324</v>
      </c>
      <c r="I288" s="8">
        <v>6984</v>
      </c>
      <c r="J288" s="8">
        <v>6636</v>
      </c>
      <c r="K288" s="8">
        <v>82</v>
      </c>
      <c r="L288" s="6" t="s">
        <v>31</v>
      </c>
      <c r="M288" s="6"/>
      <c r="N288" s="6"/>
      <c r="O288" s="3" t="s">
        <v>17</v>
      </c>
      <c r="P288" s="18">
        <f t="shared" si="8"/>
        <v>0.30126002290950743</v>
      </c>
      <c r="Q288">
        <f t="shared" si="9"/>
        <v>2104</v>
      </c>
    </row>
    <row r="289" spans="1:17" ht="44" thickBot="1" x14ac:dyDescent="0.4">
      <c r="A289" s="3" t="s">
        <v>341</v>
      </c>
      <c r="B289" s="3" t="s">
        <v>23</v>
      </c>
      <c r="C289" s="4">
        <v>45764</v>
      </c>
      <c r="D289" s="3" t="s">
        <v>36</v>
      </c>
      <c r="E289" s="3" t="s">
        <v>52</v>
      </c>
      <c r="F289" s="8">
        <v>4780</v>
      </c>
      <c r="G289" s="8">
        <v>691</v>
      </c>
      <c r="H289" s="8">
        <v>380</v>
      </c>
      <c r="I289" s="8">
        <v>86040</v>
      </c>
      <c r="J289" s="8">
        <v>85743</v>
      </c>
      <c r="K289" s="8">
        <v>262</v>
      </c>
      <c r="L289" s="6" t="s">
        <v>48</v>
      </c>
      <c r="M289" s="6"/>
      <c r="N289" s="6"/>
      <c r="O289" s="3" t="s">
        <v>26</v>
      </c>
      <c r="P289" s="18">
        <f t="shared" si="8"/>
        <v>6.800325430032543E-2</v>
      </c>
      <c r="Q289">
        <f t="shared" si="9"/>
        <v>5851</v>
      </c>
    </row>
    <row r="290" spans="1:17" ht="44" thickBot="1" x14ac:dyDescent="0.4">
      <c r="A290" s="3" t="s">
        <v>342</v>
      </c>
      <c r="B290" s="3" t="s">
        <v>35</v>
      </c>
      <c r="C290" s="4">
        <v>45624</v>
      </c>
      <c r="D290" s="3" t="s">
        <v>36</v>
      </c>
      <c r="E290" s="3" t="s">
        <v>37</v>
      </c>
      <c r="F290" s="8">
        <v>2751</v>
      </c>
      <c r="G290" s="8">
        <v>33</v>
      </c>
      <c r="H290" s="8">
        <v>430</v>
      </c>
      <c r="I290" s="8">
        <v>44016</v>
      </c>
      <c r="J290" s="8">
        <v>43415</v>
      </c>
      <c r="K290" s="8">
        <v>129</v>
      </c>
      <c r="L290" s="6" t="s">
        <v>48</v>
      </c>
      <c r="M290" s="6"/>
      <c r="N290" s="6"/>
      <c r="O290" s="3"/>
      <c r="P290" s="18">
        <f t="shared" si="8"/>
        <v>7.3018902217375503E-2</v>
      </c>
      <c r="Q290">
        <f t="shared" si="9"/>
        <v>3214</v>
      </c>
    </row>
    <row r="291" spans="1:17" ht="44" thickBot="1" x14ac:dyDescent="0.4">
      <c r="A291" s="3" t="s">
        <v>343</v>
      </c>
      <c r="B291" s="3" t="s">
        <v>28</v>
      </c>
      <c r="C291" s="4">
        <v>45646</v>
      </c>
      <c r="D291" s="3" t="s">
        <v>36</v>
      </c>
      <c r="E291" s="3" t="s">
        <v>65</v>
      </c>
      <c r="F291" s="8">
        <v>2107</v>
      </c>
      <c r="G291" s="8">
        <v>550</v>
      </c>
      <c r="H291" s="8">
        <v>349</v>
      </c>
      <c r="I291" s="8">
        <v>35819</v>
      </c>
      <c r="J291" s="8">
        <v>35340</v>
      </c>
      <c r="K291" s="8">
        <v>191</v>
      </c>
      <c r="L291" s="6" t="s">
        <v>31</v>
      </c>
      <c r="M291" s="6"/>
      <c r="N291" s="6"/>
      <c r="O291" s="3" t="s">
        <v>32</v>
      </c>
      <c r="P291" s="18">
        <f t="shared" si="8"/>
        <v>8.3921940869371006E-2</v>
      </c>
      <c r="Q291">
        <f t="shared" si="9"/>
        <v>3006</v>
      </c>
    </row>
    <row r="292" spans="1:17" ht="44" thickBot="1" x14ac:dyDescent="0.4">
      <c r="A292" s="3" t="s">
        <v>344</v>
      </c>
      <c r="B292" s="3" t="s">
        <v>35</v>
      </c>
      <c r="C292" s="4">
        <v>45602</v>
      </c>
      <c r="D292" s="3" t="s">
        <v>56</v>
      </c>
      <c r="E292" s="3" t="s">
        <v>57</v>
      </c>
      <c r="F292" s="8">
        <v>4663</v>
      </c>
      <c r="G292" s="8">
        <v>145</v>
      </c>
      <c r="H292" s="8">
        <v>225</v>
      </c>
      <c r="I292" s="8">
        <v>69945</v>
      </c>
      <c r="J292" s="8">
        <v>69596</v>
      </c>
      <c r="K292" s="8">
        <v>35</v>
      </c>
      <c r="L292" s="6" t="s">
        <v>31</v>
      </c>
      <c r="M292" s="6"/>
      <c r="N292" s="6"/>
      <c r="O292" s="3" t="s">
        <v>32</v>
      </c>
      <c r="P292" s="18">
        <f t="shared" si="8"/>
        <v>7.1956537279290869E-2</v>
      </c>
      <c r="Q292">
        <f t="shared" si="9"/>
        <v>5033</v>
      </c>
    </row>
    <row r="293" spans="1:17" ht="44" thickBot="1" x14ac:dyDescent="0.4">
      <c r="A293" s="3" t="s">
        <v>345</v>
      </c>
      <c r="B293" s="3" t="s">
        <v>35</v>
      </c>
      <c r="C293" s="4">
        <v>45613</v>
      </c>
      <c r="D293" s="3" t="s">
        <v>19</v>
      </c>
      <c r="E293" s="3" t="s">
        <v>44</v>
      </c>
      <c r="F293" s="8">
        <v>880</v>
      </c>
      <c r="G293" s="8">
        <v>297</v>
      </c>
      <c r="H293" s="8">
        <v>345</v>
      </c>
      <c r="I293" s="8">
        <v>12320</v>
      </c>
      <c r="J293" s="8">
        <v>11978</v>
      </c>
      <c r="K293" s="8">
        <v>238</v>
      </c>
      <c r="L293" s="7" t="s">
        <v>25</v>
      </c>
      <c r="M293" s="7" t="s">
        <v>354</v>
      </c>
      <c r="N293" s="7"/>
      <c r="O293" s="3"/>
      <c r="P293" s="18">
        <f t="shared" si="8"/>
        <v>0.12353896103896105</v>
      </c>
      <c r="Q293">
        <f t="shared" si="9"/>
        <v>1522</v>
      </c>
    </row>
    <row r="294" spans="1:17" ht="44" thickBot="1" x14ac:dyDescent="0.4">
      <c r="A294" s="3" t="s">
        <v>346</v>
      </c>
      <c r="B294" s="3" t="s">
        <v>35</v>
      </c>
      <c r="C294" s="4">
        <v>45791</v>
      </c>
      <c r="D294" s="3" t="s">
        <v>19</v>
      </c>
      <c r="E294" s="3" t="s">
        <v>44</v>
      </c>
      <c r="F294" s="8">
        <v>2634</v>
      </c>
      <c r="G294" s="8">
        <v>726</v>
      </c>
      <c r="H294" s="8">
        <v>241</v>
      </c>
      <c r="I294" s="8">
        <v>28974</v>
      </c>
      <c r="J294" s="8">
        <v>28102</v>
      </c>
      <c r="K294" s="8">
        <v>277</v>
      </c>
      <c r="L294" s="6" t="s">
        <v>31</v>
      </c>
      <c r="M294" s="6"/>
      <c r="N294" s="6"/>
      <c r="O294" s="3" t="s">
        <v>17</v>
      </c>
      <c r="P294" s="18">
        <f t="shared" si="8"/>
        <v>0.12428384068475185</v>
      </c>
      <c r="Q294">
        <f t="shared" si="9"/>
        <v>3601</v>
      </c>
    </row>
    <row r="295" spans="1:17" ht="44" thickBot="1" x14ac:dyDescent="0.4">
      <c r="A295" s="3" t="s">
        <v>347</v>
      </c>
      <c r="B295" s="3" t="s">
        <v>35</v>
      </c>
      <c r="C295" s="4">
        <v>45462</v>
      </c>
      <c r="D295" s="3" t="s">
        <v>36</v>
      </c>
      <c r="E295" s="3" t="s">
        <v>37</v>
      </c>
      <c r="F295" s="8">
        <v>4731</v>
      </c>
      <c r="G295" s="8">
        <v>173</v>
      </c>
      <c r="H295" s="8">
        <v>276</v>
      </c>
      <c r="I295" s="8">
        <v>28386</v>
      </c>
      <c r="J295" s="8">
        <v>28185</v>
      </c>
      <c r="K295" s="8">
        <v>89</v>
      </c>
      <c r="L295" s="6" t="s">
        <v>31</v>
      </c>
      <c r="M295" s="6"/>
      <c r="N295" s="6"/>
      <c r="O295" s="3" t="s">
        <v>26</v>
      </c>
      <c r="P295" s="18">
        <f t="shared" si="8"/>
        <v>0.18248432325794406</v>
      </c>
      <c r="Q295">
        <f t="shared" si="9"/>
        <v>5180</v>
      </c>
    </row>
    <row r="296" spans="1:17" ht="44" thickBot="1" x14ac:dyDescent="0.4">
      <c r="A296" s="3" t="s">
        <v>348</v>
      </c>
      <c r="B296" s="3" t="s">
        <v>14</v>
      </c>
      <c r="C296" s="4">
        <v>45783</v>
      </c>
      <c r="D296" s="3" t="s">
        <v>41</v>
      </c>
      <c r="E296" s="3" t="s">
        <v>88</v>
      </c>
      <c r="F296" s="8">
        <v>1952</v>
      </c>
      <c r="G296" s="8">
        <v>344</v>
      </c>
      <c r="H296" s="8">
        <v>287</v>
      </c>
      <c r="I296" s="8">
        <v>15616</v>
      </c>
      <c r="J296" s="8">
        <v>15403</v>
      </c>
      <c r="K296" s="8">
        <v>235</v>
      </c>
      <c r="L296" s="6" t="s">
        <v>48</v>
      </c>
      <c r="M296" s="6" t="s">
        <v>25</v>
      </c>
      <c r="N296" s="6" t="s">
        <v>354</v>
      </c>
      <c r="O296" s="3" t="s">
        <v>21</v>
      </c>
      <c r="P296" s="18">
        <f t="shared" si="8"/>
        <v>0.16540727459016394</v>
      </c>
      <c r="Q296">
        <f t="shared" si="9"/>
        <v>2583</v>
      </c>
    </row>
    <row r="297" spans="1:17" ht="44" thickBot="1" x14ac:dyDescent="0.4">
      <c r="A297" s="3" t="s">
        <v>349</v>
      </c>
      <c r="B297" s="3" t="s">
        <v>14</v>
      </c>
      <c r="C297" s="4">
        <v>45699</v>
      </c>
      <c r="D297" s="3" t="s">
        <v>56</v>
      </c>
      <c r="E297" s="3" t="s">
        <v>95</v>
      </c>
      <c r="F297" s="8">
        <v>3440</v>
      </c>
      <c r="G297" s="8">
        <v>13</v>
      </c>
      <c r="H297" s="8">
        <v>20</v>
      </c>
      <c r="I297" s="8">
        <v>58480</v>
      </c>
      <c r="J297" s="8">
        <v>58146</v>
      </c>
      <c r="K297" s="8">
        <v>210</v>
      </c>
      <c r="L297" s="6" t="s">
        <v>25</v>
      </c>
      <c r="M297" s="6" t="s">
        <v>356</v>
      </c>
      <c r="N297" s="6"/>
      <c r="O297" s="3" t="s">
        <v>32</v>
      </c>
      <c r="P297" s="18">
        <f t="shared" si="8"/>
        <v>5.9387824897400819E-2</v>
      </c>
      <c r="Q297">
        <f t="shared" si="9"/>
        <v>3473</v>
      </c>
    </row>
    <row r="298" spans="1:17" ht="44" thickBot="1" x14ac:dyDescent="0.4">
      <c r="A298" s="3" t="s">
        <v>350</v>
      </c>
      <c r="B298" s="3" t="s">
        <v>14</v>
      </c>
      <c r="C298" s="4">
        <v>45650</v>
      </c>
      <c r="D298" s="3" t="s">
        <v>19</v>
      </c>
      <c r="E298" s="3" t="s">
        <v>20</v>
      </c>
      <c r="F298" s="8">
        <v>2166</v>
      </c>
      <c r="G298" s="8">
        <v>354</v>
      </c>
      <c r="H298" s="8">
        <v>117</v>
      </c>
      <c r="I298" s="8">
        <v>10830</v>
      </c>
      <c r="J298" s="8">
        <v>10245</v>
      </c>
      <c r="K298" s="8">
        <v>24</v>
      </c>
      <c r="L298" s="6" t="s">
        <v>31</v>
      </c>
      <c r="M298" s="6"/>
      <c r="N298" s="6"/>
      <c r="O298" s="3" t="s">
        <v>32</v>
      </c>
      <c r="P298" s="18">
        <f t="shared" si="8"/>
        <v>0.24349030470914126</v>
      </c>
      <c r="Q298">
        <f t="shared" si="9"/>
        <v>2637</v>
      </c>
    </row>
    <row r="299" spans="1:17" ht="44" thickBot="1" x14ac:dyDescent="0.4">
      <c r="A299" s="3" t="s">
        <v>351</v>
      </c>
      <c r="B299" s="3" t="s">
        <v>35</v>
      </c>
      <c r="C299" s="4">
        <v>45589</v>
      </c>
      <c r="D299" s="3" t="s">
        <v>41</v>
      </c>
      <c r="E299" s="3" t="s">
        <v>46</v>
      </c>
      <c r="F299" s="8">
        <v>4303</v>
      </c>
      <c r="G299" s="8">
        <v>451</v>
      </c>
      <c r="H299" s="8">
        <v>286</v>
      </c>
      <c r="I299" s="8">
        <v>86060</v>
      </c>
      <c r="J299" s="8">
        <v>85823</v>
      </c>
      <c r="K299" s="8">
        <v>14</v>
      </c>
      <c r="L299" s="6" t="s">
        <v>25</v>
      </c>
      <c r="M299" s="6"/>
      <c r="N299" s="6"/>
      <c r="O299" s="3" t="s">
        <v>26</v>
      </c>
      <c r="P299" s="18">
        <f t="shared" si="8"/>
        <v>5.8563792702765516E-2</v>
      </c>
      <c r="Q299">
        <f t="shared" si="9"/>
        <v>5040</v>
      </c>
    </row>
    <row r="300" spans="1:17" ht="44" thickBot="1" x14ac:dyDescent="0.4">
      <c r="A300" s="3" t="s">
        <v>352</v>
      </c>
      <c r="B300" s="3" t="s">
        <v>35</v>
      </c>
      <c r="C300" s="4">
        <v>45530</v>
      </c>
      <c r="D300" s="3" t="s">
        <v>41</v>
      </c>
      <c r="E300" s="3" t="s">
        <v>46</v>
      </c>
      <c r="F300" s="8">
        <v>2581</v>
      </c>
      <c r="G300" s="8">
        <v>517</v>
      </c>
      <c r="H300" s="8">
        <v>117</v>
      </c>
      <c r="I300" s="8">
        <v>23229</v>
      </c>
      <c r="J300" s="8">
        <v>22331</v>
      </c>
      <c r="K300" s="8">
        <v>70</v>
      </c>
      <c r="L300" s="6" t="s">
        <v>48</v>
      </c>
      <c r="M300" s="6"/>
      <c r="N300" s="6"/>
      <c r="O300" s="3" t="s">
        <v>26</v>
      </c>
      <c r="P300" s="18">
        <f t="shared" si="8"/>
        <v>0.13840458048129492</v>
      </c>
      <c r="Q300">
        <f t="shared" si="9"/>
        <v>3215</v>
      </c>
    </row>
    <row r="301" spans="1:17" ht="44" thickBot="1" x14ac:dyDescent="0.4">
      <c r="A301" s="3" t="s">
        <v>353</v>
      </c>
      <c r="B301" s="3" t="s">
        <v>14</v>
      </c>
      <c r="C301" s="4">
        <v>45535</v>
      </c>
      <c r="D301" s="3" t="s">
        <v>36</v>
      </c>
      <c r="E301" s="3" t="s">
        <v>39</v>
      </c>
      <c r="F301" s="8">
        <v>4494</v>
      </c>
      <c r="G301" s="8">
        <v>717</v>
      </c>
      <c r="H301" s="8">
        <v>45</v>
      </c>
      <c r="I301" s="8">
        <v>62916</v>
      </c>
      <c r="J301" s="8">
        <v>62688</v>
      </c>
      <c r="K301" s="8">
        <v>191</v>
      </c>
      <c r="L301" s="6" t="s">
        <v>25</v>
      </c>
      <c r="M301" s="6" t="s">
        <v>31</v>
      </c>
      <c r="N301" s="6" t="s">
        <v>355</v>
      </c>
      <c r="O301" s="3" t="s">
        <v>17</v>
      </c>
      <c r="P301" s="18">
        <f t="shared" si="8"/>
        <v>8.3539958039290485E-2</v>
      </c>
      <c r="Q301">
        <f t="shared" si="9"/>
        <v>5256</v>
      </c>
    </row>
  </sheetData>
  <conditionalFormatting sqref="P1:Q1048576">
    <cfRule type="top10" dxfId="44" priority="11" rank="10"/>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opLeftCell="H47" workbookViewId="0">
      <selection activeCell="Q54" sqref="Q54"/>
    </sheetView>
  </sheetViews>
  <sheetFormatPr defaultRowHeight="14.5" x14ac:dyDescent="0.35"/>
  <cols>
    <col min="1" max="1" width="17.7265625" customWidth="1"/>
    <col min="2" max="2" width="15.7265625" customWidth="1"/>
    <col min="3" max="3" width="15.54296875" customWidth="1"/>
    <col min="4" max="4" width="12.453125" customWidth="1"/>
    <col min="5" max="5" width="16.08984375" customWidth="1"/>
    <col min="6" max="6" width="19.54296875" customWidth="1"/>
    <col min="7" max="7" width="18.7265625" customWidth="1"/>
    <col min="8" max="8" width="13.26953125" style="16" customWidth="1"/>
    <col min="9" max="9" width="14.90625" style="16" customWidth="1"/>
    <col min="13" max="13" width="11.7265625" customWidth="1"/>
    <col min="14" max="14" width="25.54296875" customWidth="1"/>
    <col min="15" max="15" width="25.7265625" customWidth="1"/>
    <col min="16" max="16" width="15.6328125" bestFit="1" customWidth="1"/>
  </cols>
  <sheetData>
    <row r="1" spans="1:14" ht="15" thickBot="1" x14ac:dyDescent="0.4">
      <c r="A1" s="1" t="s">
        <v>357</v>
      </c>
      <c r="B1" s="2" t="s">
        <v>1</v>
      </c>
      <c r="C1" s="2" t="s">
        <v>358</v>
      </c>
      <c r="D1" s="2" t="s">
        <v>359</v>
      </c>
      <c r="E1" s="2" t="s">
        <v>360</v>
      </c>
      <c r="F1" s="2" t="s">
        <v>390</v>
      </c>
      <c r="G1" s="2" t="s">
        <v>361</v>
      </c>
      <c r="H1" s="26" t="s">
        <v>362</v>
      </c>
      <c r="I1" s="27" t="s">
        <v>381</v>
      </c>
    </row>
    <row r="2" spans="1:14" ht="15" thickBot="1" x14ac:dyDescent="0.4">
      <c r="A2" s="4">
        <v>45446</v>
      </c>
      <c r="B2" s="3" t="s">
        <v>23</v>
      </c>
      <c r="C2" s="5">
        <v>1535</v>
      </c>
      <c r="D2" s="5">
        <v>445</v>
      </c>
      <c r="E2" s="5">
        <v>395536</v>
      </c>
      <c r="F2" s="5">
        <f t="shared" ref="F2:F33" si="0">C2-D2</f>
        <v>1090</v>
      </c>
      <c r="G2" s="5">
        <v>4.1100000000000003</v>
      </c>
      <c r="H2" s="15">
        <v>30671</v>
      </c>
      <c r="I2" s="25">
        <f t="shared" ref="I2:I33" si="1">(C2-D2)/E2</f>
        <v>2.7557542170624167E-3</v>
      </c>
    </row>
    <row r="3" spans="1:14" ht="15" thickBot="1" x14ac:dyDescent="0.4">
      <c r="A3" s="4">
        <v>45446</v>
      </c>
      <c r="B3" s="3" t="s">
        <v>28</v>
      </c>
      <c r="C3" s="5">
        <v>1135</v>
      </c>
      <c r="D3" s="5">
        <v>88</v>
      </c>
      <c r="E3" s="5">
        <v>344084</v>
      </c>
      <c r="F3" s="5">
        <f t="shared" si="0"/>
        <v>1047</v>
      </c>
      <c r="G3" s="5">
        <v>8.06</v>
      </c>
      <c r="H3" s="15">
        <v>5904</v>
      </c>
      <c r="I3" s="25">
        <f t="shared" si="1"/>
        <v>3.0428616268120576E-3</v>
      </c>
    </row>
    <row r="4" spans="1:14" ht="15" thickBot="1" x14ac:dyDescent="0.4">
      <c r="A4" s="4">
        <v>45446</v>
      </c>
      <c r="B4" s="3" t="s">
        <v>35</v>
      </c>
      <c r="C4" s="5">
        <v>1312</v>
      </c>
      <c r="D4" s="5">
        <v>310</v>
      </c>
      <c r="E4" s="5">
        <v>42654</v>
      </c>
      <c r="F4" s="5">
        <f t="shared" si="0"/>
        <v>1002</v>
      </c>
      <c r="G4" s="5">
        <v>4.9800000000000004</v>
      </c>
      <c r="H4" s="15">
        <v>9566</v>
      </c>
      <c r="I4" s="25">
        <f t="shared" si="1"/>
        <v>2.3491348994232664E-2</v>
      </c>
    </row>
    <row r="5" spans="1:14" ht="15" thickBot="1" x14ac:dyDescent="0.4">
      <c r="A5" s="4">
        <v>45446</v>
      </c>
      <c r="B5" s="3" t="s">
        <v>14</v>
      </c>
      <c r="C5" s="5">
        <v>584</v>
      </c>
      <c r="D5" s="5">
        <v>169</v>
      </c>
      <c r="E5" s="5">
        <v>146834</v>
      </c>
      <c r="F5" s="5">
        <f t="shared" si="0"/>
        <v>415</v>
      </c>
      <c r="G5" s="5">
        <v>8.31</v>
      </c>
      <c r="H5" s="15">
        <v>26752</v>
      </c>
      <c r="I5" s="25">
        <f t="shared" si="1"/>
        <v>2.826320879360366E-3</v>
      </c>
    </row>
    <row r="6" spans="1:14" ht="15" thickBot="1" x14ac:dyDescent="0.4">
      <c r="A6" s="4">
        <v>45453</v>
      </c>
      <c r="B6" s="3" t="s">
        <v>35</v>
      </c>
      <c r="C6" s="5">
        <v>1697</v>
      </c>
      <c r="D6" s="5">
        <v>414</v>
      </c>
      <c r="E6" s="5">
        <v>316555</v>
      </c>
      <c r="F6" s="5">
        <f t="shared" si="0"/>
        <v>1283</v>
      </c>
      <c r="G6" s="5">
        <v>2.37</v>
      </c>
      <c r="H6" s="15">
        <v>7924</v>
      </c>
      <c r="I6" s="25">
        <f t="shared" si="1"/>
        <v>4.0530081660374974E-3</v>
      </c>
    </row>
    <row r="7" spans="1:14" ht="15" thickBot="1" x14ac:dyDescent="0.4">
      <c r="A7" s="4">
        <v>45453</v>
      </c>
      <c r="B7" s="3" t="s">
        <v>23</v>
      </c>
      <c r="C7" s="5">
        <v>1197</v>
      </c>
      <c r="D7" s="5">
        <v>203</v>
      </c>
      <c r="E7" s="5">
        <v>413878</v>
      </c>
      <c r="F7" s="5">
        <f t="shared" si="0"/>
        <v>994</v>
      </c>
      <c r="G7" s="5">
        <v>3.16</v>
      </c>
      <c r="H7" s="15">
        <v>21205</v>
      </c>
      <c r="I7" s="25">
        <f t="shared" si="1"/>
        <v>2.4016739232334168E-3</v>
      </c>
    </row>
    <row r="8" spans="1:14" ht="15" thickBot="1" x14ac:dyDescent="0.4">
      <c r="A8" s="4">
        <v>45453</v>
      </c>
      <c r="B8" s="3" t="s">
        <v>28</v>
      </c>
      <c r="C8" s="5">
        <v>656</v>
      </c>
      <c r="D8" s="5">
        <v>139</v>
      </c>
      <c r="E8" s="5">
        <v>49157</v>
      </c>
      <c r="F8" s="5">
        <f t="shared" si="0"/>
        <v>517</v>
      </c>
      <c r="G8" s="5">
        <v>9.0500000000000007</v>
      </c>
      <c r="H8" s="15">
        <v>9920</v>
      </c>
      <c r="I8" s="25">
        <f t="shared" si="1"/>
        <v>1.0517322049758936E-2</v>
      </c>
    </row>
    <row r="9" spans="1:14" ht="15" thickBot="1" x14ac:dyDescent="0.4">
      <c r="A9" s="4">
        <v>45453</v>
      </c>
      <c r="B9" s="3" t="s">
        <v>14</v>
      </c>
      <c r="C9" s="5">
        <v>436</v>
      </c>
      <c r="D9" s="5">
        <v>250</v>
      </c>
      <c r="E9" s="5">
        <v>254347</v>
      </c>
      <c r="F9" s="5">
        <f t="shared" si="0"/>
        <v>186</v>
      </c>
      <c r="G9" s="5">
        <v>4.01</v>
      </c>
      <c r="H9" s="15">
        <v>8912</v>
      </c>
      <c r="I9" s="25">
        <f t="shared" si="1"/>
        <v>7.3128442639386348E-4</v>
      </c>
    </row>
    <row r="10" spans="1:14" ht="15" thickBot="1" x14ac:dyDescent="0.4">
      <c r="A10" s="4">
        <v>45460</v>
      </c>
      <c r="B10" s="3" t="s">
        <v>35</v>
      </c>
      <c r="C10" s="5">
        <v>1753</v>
      </c>
      <c r="D10" s="5">
        <v>371</v>
      </c>
      <c r="E10" s="5">
        <v>169496</v>
      </c>
      <c r="F10" s="5">
        <f t="shared" si="0"/>
        <v>1382</v>
      </c>
      <c r="G10" s="5">
        <v>8.11</v>
      </c>
      <c r="H10" s="15">
        <v>46670</v>
      </c>
      <c r="I10" s="25">
        <f t="shared" si="1"/>
        <v>8.1535847453627231E-3</v>
      </c>
    </row>
    <row r="11" spans="1:14" ht="15" thickBot="1" x14ac:dyDescent="0.4">
      <c r="A11" s="4">
        <v>45460</v>
      </c>
      <c r="B11" s="3" t="s">
        <v>14</v>
      </c>
      <c r="C11" s="5">
        <v>1335</v>
      </c>
      <c r="D11" s="5">
        <v>40</v>
      </c>
      <c r="E11" s="5">
        <v>122732</v>
      </c>
      <c r="F11" s="5">
        <f t="shared" si="0"/>
        <v>1295</v>
      </c>
      <c r="G11" s="5">
        <v>8.19</v>
      </c>
      <c r="H11" s="15">
        <v>22482</v>
      </c>
      <c r="I11" s="25">
        <f t="shared" si="1"/>
        <v>1.0551445425805821E-2</v>
      </c>
    </row>
    <row r="12" spans="1:14" ht="15" thickBot="1" x14ac:dyDescent="0.4">
      <c r="A12" s="4">
        <v>45460</v>
      </c>
      <c r="B12" s="3" t="s">
        <v>28</v>
      </c>
      <c r="C12" s="5">
        <v>1048</v>
      </c>
      <c r="D12" s="5">
        <v>155</v>
      </c>
      <c r="E12" s="5">
        <v>456946</v>
      </c>
      <c r="F12" s="5">
        <f t="shared" si="0"/>
        <v>893</v>
      </c>
      <c r="G12" s="5">
        <v>2.46</v>
      </c>
      <c r="H12" s="15">
        <v>11329</v>
      </c>
      <c r="I12" s="25">
        <f t="shared" si="1"/>
        <v>1.9542790614208243E-3</v>
      </c>
      <c r="M12" s="19" t="s">
        <v>398</v>
      </c>
      <c r="N12" t="s">
        <v>380</v>
      </c>
    </row>
    <row r="13" spans="1:14" ht="15" thickBot="1" x14ac:dyDescent="0.4">
      <c r="A13" s="4">
        <v>45460</v>
      </c>
      <c r="B13" s="3" t="s">
        <v>23</v>
      </c>
      <c r="C13" s="5">
        <v>403</v>
      </c>
      <c r="D13" s="5">
        <v>66</v>
      </c>
      <c r="E13" s="5">
        <v>382851</v>
      </c>
      <c r="F13" s="5">
        <f t="shared" si="0"/>
        <v>337</v>
      </c>
      <c r="G13" s="5">
        <v>3.49</v>
      </c>
      <c r="H13" s="15">
        <v>24313</v>
      </c>
      <c r="I13" s="25">
        <f t="shared" si="1"/>
        <v>8.80238003818718E-4</v>
      </c>
      <c r="M13" s="20" t="s">
        <v>28</v>
      </c>
      <c r="N13" s="13">
        <v>5.7156000000000002</v>
      </c>
    </row>
    <row r="14" spans="1:14" ht="15" thickBot="1" x14ac:dyDescent="0.4">
      <c r="A14" s="4">
        <v>45467</v>
      </c>
      <c r="B14" s="3" t="s">
        <v>35</v>
      </c>
      <c r="C14" s="5">
        <v>1779</v>
      </c>
      <c r="D14" s="5">
        <v>109</v>
      </c>
      <c r="E14" s="5">
        <v>26295</v>
      </c>
      <c r="F14" s="5">
        <f t="shared" si="0"/>
        <v>1670</v>
      </c>
      <c r="G14" s="5">
        <v>9.1199999999999992</v>
      </c>
      <c r="H14" s="15">
        <v>30635</v>
      </c>
      <c r="I14" s="25">
        <f t="shared" si="1"/>
        <v>6.3510173036698994E-2</v>
      </c>
      <c r="M14" s="20" t="s">
        <v>14</v>
      </c>
      <c r="N14" s="13">
        <v>5.6558000000000002</v>
      </c>
    </row>
    <row r="15" spans="1:14" ht="15" thickBot="1" x14ac:dyDescent="0.4">
      <c r="A15" s="4">
        <v>45467</v>
      </c>
      <c r="B15" s="3" t="s">
        <v>14</v>
      </c>
      <c r="C15" s="5">
        <v>1238</v>
      </c>
      <c r="D15" s="5">
        <v>403</v>
      </c>
      <c r="E15" s="5">
        <v>298421</v>
      </c>
      <c r="F15" s="5">
        <f t="shared" si="0"/>
        <v>835</v>
      </c>
      <c r="G15" s="5">
        <v>3.5</v>
      </c>
      <c r="H15" s="15">
        <v>31280</v>
      </c>
      <c r="I15" s="25">
        <f t="shared" si="1"/>
        <v>2.798060458211721E-3</v>
      </c>
      <c r="M15" s="20" t="s">
        <v>35</v>
      </c>
      <c r="N15" s="13">
        <v>5.6486000000000001</v>
      </c>
    </row>
    <row r="16" spans="1:14" ht="15" thickBot="1" x14ac:dyDescent="0.4">
      <c r="A16" s="4">
        <v>45467</v>
      </c>
      <c r="B16" s="3" t="s">
        <v>28</v>
      </c>
      <c r="C16" s="5">
        <v>911</v>
      </c>
      <c r="D16" s="5">
        <v>282</v>
      </c>
      <c r="E16" s="5">
        <v>35664</v>
      </c>
      <c r="F16" s="5">
        <f t="shared" si="0"/>
        <v>629</v>
      </c>
      <c r="G16" s="5">
        <v>6.92</v>
      </c>
      <c r="H16" s="15">
        <v>18050</v>
      </c>
      <c r="I16" s="25">
        <f t="shared" si="1"/>
        <v>1.7636832660385824E-2</v>
      </c>
      <c r="M16" s="20" t="s">
        <v>23</v>
      </c>
      <c r="N16" s="13">
        <v>5.5587999999999997</v>
      </c>
    </row>
    <row r="17" spans="1:14" ht="15" thickBot="1" x14ac:dyDescent="0.4">
      <c r="A17" s="4">
        <v>45467</v>
      </c>
      <c r="B17" s="3" t="s">
        <v>23</v>
      </c>
      <c r="C17" s="5">
        <v>308</v>
      </c>
      <c r="D17" s="5">
        <v>431</v>
      </c>
      <c r="E17" s="5">
        <v>426184</v>
      </c>
      <c r="F17" s="5">
        <f t="shared" si="0"/>
        <v>-123</v>
      </c>
      <c r="G17" s="5">
        <v>2.62</v>
      </c>
      <c r="H17" s="15">
        <v>1783</v>
      </c>
      <c r="I17" s="25">
        <f t="shared" si="1"/>
        <v>-2.8860773750305035E-4</v>
      </c>
    </row>
    <row r="18" spans="1:14" ht="15" thickBot="1" x14ac:dyDescent="0.4">
      <c r="A18" s="4">
        <v>45474</v>
      </c>
      <c r="B18" s="3" t="s">
        <v>14</v>
      </c>
      <c r="C18" s="5">
        <v>1420</v>
      </c>
      <c r="D18" s="5">
        <v>63</v>
      </c>
      <c r="E18" s="5">
        <v>315305</v>
      </c>
      <c r="F18" s="5">
        <f t="shared" si="0"/>
        <v>1357</v>
      </c>
      <c r="G18" s="5">
        <v>6.19</v>
      </c>
      <c r="H18" s="15">
        <v>5914</v>
      </c>
      <c r="I18" s="25">
        <f t="shared" si="1"/>
        <v>4.3037693661692649E-3</v>
      </c>
    </row>
    <row r="19" spans="1:14" ht="15" thickBot="1" x14ac:dyDescent="0.4">
      <c r="A19" s="4">
        <v>45474</v>
      </c>
      <c r="B19" s="3" t="s">
        <v>23</v>
      </c>
      <c r="C19" s="5">
        <v>144</v>
      </c>
      <c r="D19" s="5">
        <v>53</v>
      </c>
      <c r="E19" s="5">
        <v>113678</v>
      </c>
      <c r="F19" s="5">
        <f t="shared" si="0"/>
        <v>91</v>
      </c>
      <c r="G19" s="5">
        <v>8.7200000000000006</v>
      </c>
      <c r="H19" s="15">
        <v>30060</v>
      </c>
      <c r="I19" s="25">
        <f t="shared" si="1"/>
        <v>8.0050669434719116E-4</v>
      </c>
    </row>
    <row r="20" spans="1:14" ht="15" thickBot="1" x14ac:dyDescent="0.4">
      <c r="A20" s="4">
        <v>45474</v>
      </c>
      <c r="B20" s="3" t="s">
        <v>35</v>
      </c>
      <c r="C20" s="5">
        <v>505</v>
      </c>
      <c r="D20" s="5">
        <v>441</v>
      </c>
      <c r="E20" s="5">
        <v>220020</v>
      </c>
      <c r="F20" s="5">
        <f t="shared" si="0"/>
        <v>64</v>
      </c>
      <c r="G20" s="5">
        <v>4.4800000000000004</v>
      </c>
      <c r="H20" s="15">
        <v>42307</v>
      </c>
      <c r="I20" s="25">
        <f t="shared" si="1"/>
        <v>2.9088264703208797E-4</v>
      </c>
    </row>
    <row r="21" spans="1:14" ht="15" thickBot="1" x14ac:dyDescent="0.4">
      <c r="A21" s="4">
        <v>45474</v>
      </c>
      <c r="B21" s="3" t="s">
        <v>28</v>
      </c>
      <c r="C21" s="5">
        <v>226</v>
      </c>
      <c r="D21" s="5">
        <v>445</v>
      </c>
      <c r="E21" s="5">
        <v>419447</v>
      </c>
      <c r="F21" s="5">
        <f t="shared" si="0"/>
        <v>-219</v>
      </c>
      <c r="G21" s="5">
        <v>9.36</v>
      </c>
      <c r="H21" s="15">
        <v>9566</v>
      </c>
      <c r="I21" s="25">
        <f t="shared" si="1"/>
        <v>-5.2211602419375983E-4</v>
      </c>
    </row>
    <row r="22" spans="1:14" ht="15" thickBot="1" x14ac:dyDescent="0.4">
      <c r="A22" s="4">
        <v>45481</v>
      </c>
      <c r="B22" s="3" t="s">
        <v>28</v>
      </c>
      <c r="C22" s="5">
        <v>1757</v>
      </c>
      <c r="D22" s="5">
        <v>85</v>
      </c>
      <c r="E22" s="5">
        <v>58223</v>
      </c>
      <c r="F22" s="5">
        <f t="shared" si="0"/>
        <v>1672</v>
      </c>
      <c r="G22" s="5">
        <v>8.74</v>
      </c>
      <c r="H22" s="15">
        <v>22728</v>
      </c>
      <c r="I22" s="25">
        <f t="shared" si="1"/>
        <v>2.8717173625543171E-2</v>
      </c>
    </row>
    <row r="23" spans="1:14" ht="15" thickBot="1" x14ac:dyDescent="0.4">
      <c r="A23" s="4">
        <v>45481</v>
      </c>
      <c r="B23" s="3" t="s">
        <v>14</v>
      </c>
      <c r="C23" s="5">
        <v>987</v>
      </c>
      <c r="D23" s="5">
        <v>440</v>
      </c>
      <c r="E23" s="5">
        <v>389810</v>
      </c>
      <c r="F23" s="5">
        <f t="shared" si="0"/>
        <v>547</v>
      </c>
      <c r="G23" s="5">
        <v>4.66</v>
      </c>
      <c r="H23" s="15">
        <v>2932</v>
      </c>
      <c r="I23" s="25">
        <f t="shared" si="1"/>
        <v>1.40324773607655E-3</v>
      </c>
    </row>
    <row r="24" spans="1:14" ht="15" thickBot="1" x14ac:dyDescent="0.4">
      <c r="A24" s="4">
        <v>45481</v>
      </c>
      <c r="B24" s="3" t="s">
        <v>23</v>
      </c>
      <c r="C24" s="5">
        <v>883</v>
      </c>
      <c r="D24" s="5">
        <v>369</v>
      </c>
      <c r="E24" s="5">
        <v>233694</v>
      </c>
      <c r="F24" s="5">
        <f t="shared" si="0"/>
        <v>514</v>
      </c>
      <c r="G24" s="5">
        <v>2.88</v>
      </c>
      <c r="H24" s="15">
        <v>15071</v>
      </c>
      <c r="I24" s="25">
        <f t="shared" si="1"/>
        <v>2.1994574101175039E-3</v>
      </c>
    </row>
    <row r="25" spans="1:14" ht="15" thickBot="1" x14ac:dyDescent="0.4">
      <c r="A25" s="4">
        <v>45481</v>
      </c>
      <c r="B25" s="3" t="s">
        <v>35</v>
      </c>
      <c r="C25" s="5">
        <v>350</v>
      </c>
      <c r="D25" s="5">
        <v>41</v>
      </c>
      <c r="E25" s="5">
        <v>251694</v>
      </c>
      <c r="F25" s="5">
        <f t="shared" si="0"/>
        <v>309</v>
      </c>
      <c r="G25" s="5">
        <v>1.91</v>
      </c>
      <c r="H25" s="15">
        <v>38610</v>
      </c>
      <c r="I25" s="25">
        <f t="shared" si="1"/>
        <v>1.2276812319721568E-3</v>
      </c>
    </row>
    <row r="26" spans="1:14" ht="15" thickBot="1" x14ac:dyDescent="0.4">
      <c r="A26" s="4">
        <v>45488</v>
      </c>
      <c r="B26" s="3" t="s">
        <v>28</v>
      </c>
      <c r="C26" s="5">
        <v>1960</v>
      </c>
      <c r="D26" s="5">
        <v>115</v>
      </c>
      <c r="E26" s="5">
        <v>154169</v>
      </c>
      <c r="F26" s="5">
        <f t="shared" si="0"/>
        <v>1845</v>
      </c>
      <c r="G26" s="5">
        <v>3.74</v>
      </c>
      <c r="H26" s="15">
        <v>10740</v>
      </c>
      <c r="I26" s="25">
        <f t="shared" si="1"/>
        <v>1.1967386439556591E-2</v>
      </c>
    </row>
    <row r="27" spans="1:14" ht="15" thickBot="1" x14ac:dyDescent="0.4">
      <c r="A27" s="4">
        <v>45488</v>
      </c>
      <c r="B27" s="3" t="s">
        <v>14</v>
      </c>
      <c r="C27" s="5">
        <v>704</v>
      </c>
      <c r="D27" s="5">
        <v>275</v>
      </c>
      <c r="E27" s="5">
        <v>226002</v>
      </c>
      <c r="F27" s="5">
        <f t="shared" si="0"/>
        <v>429</v>
      </c>
      <c r="G27" s="5">
        <v>8.56</v>
      </c>
      <c r="H27" s="15">
        <v>32393</v>
      </c>
      <c r="I27" s="25">
        <f t="shared" si="1"/>
        <v>1.8982132901478749E-3</v>
      </c>
    </row>
    <row r="28" spans="1:14" ht="15" thickBot="1" x14ac:dyDescent="0.4">
      <c r="A28" s="4">
        <v>45488</v>
      </c>
      <c r="B28" s="3" t="s">
        <v>23</v>
      </c>
      <c r="C28" s="5">
        <v>224</v>
      </c>
      <c r="D28" s="5">
        <v>64</v>
      </c>
      <c r="E28" s="5">
        <v>156683</v>
      </c>
      <c r="F28" s="5">
        <f t="shared" si="0"/>
        <v>160</v>
      </c>
      <c r="G28" s="5">
        <v>4.5599999999999996</v>
      </c>
      <c r="H28" s="15">
        <v>28474</v>
      </c>
      <c r="I28" s="25">
        <f t="shared" si="1"/>
        <v>1.0211701333265254E-3</v>
      </c>
      <c r="M28" s="19" t="s">
        <v>1</v>
      </c>
      <c r="N28" t="s">
        <v>382</v>
      </c>
    </row>
    <row r="29" spans="1:14" ht="15" thickBot="1" x14ac:dyDescent="0.4">
      <c r="A29" s="4">
        <v>45488</v>
      </c>
      <c r="B29" s="3" t="s">
        <v>35</v>
      </c>
      <c r="C29" s="5">
        <v>170</v>
      </c>
      <c r="D29" s="5">
        <v>334</v>
      </c>
      <c r="E29" s="5">
        <v>334626</v>
      </c>
      <c r="F29" s="5">
        <f t="shared" si="0"/>
        <v>-164</v>
      </c>
      <c r="G29" s="5">
        <v>6.44</v>
      </c>
      <c r="H29" s="15">
        <v>43420</v>
      </c>
      <c r="I29" s="25">
        <f t="shared" si="1"/>
        <v>-4.9009939454794306E-4</v>
      </c>
      <c r="M29" s="20" t="s">
        <v>35</v>
      </c>
      <c r="N29" s="24">
        <v>5.4649906832972654E-3</v>
      </c>
    </row>
    <row r="30" spans="1:14" ht="15" thickBot="1" x14ac:dyDescent="0.4">
      <c r="A30" s="4">
        <v>45495</v>
      </c>
      <c r="B30" s="3" t="s">
        <v>14</v>
      </c>
      <c r="C30" s="5">
        <v>1701</v>
      </c>
      <c r="D30" s="5">
        <v>385</v>
      </c>
      <c r="E30" s="5">
        <v>198278</v>
      </c>
      <c r="F30" s="5">
        <f t="shared" si="0"/>
        <v>1316</v>
      </c>
      <c r="G30" s="5">
        <v>5.34</v>
      </c>
      <c r="H30" s="15">
        <v>32763</v>
      </c>
      <c r="I30" s="25">
        <f t="shared" si="1"/>
        <v>6.6371458255580548E-3</v>
      </c>
      <c r="M30" s="20" t="s">
        <v>28</v>
      </c>
      <c r="N30" s="24">
        <v>5.7625321264951823E-3</v>
      </c>
    </row>
    <row r="31" spans="1:14" ht="15" thickBot="1" x14ac:dyDescent="0.4">
      <c r="A31" s="4">
        <v>45495</v>
      </c>
      <c r="B31" s="3" t="s">
        <v>35</v>
      </c>
      <c r="C31" s="5">
        <v>1391</v>
      </c>
      <c r="D31" s="5">
        <v>430</v>
      </c>
      <c r="E31" s="5">
        <v>295032</v>
      </c>
      <c r="F31" s="5">
        <f t="shared" si="0"/>
        <v>961</v>
      </c>
      <c r="G31" s="5">
        <v>7.86</v>
      </c>
      <c r="H31" s="15">
        <v>26067</v>
      </c>
      <c r="I31" s="25">
        <f t="shared" si="1"/>
        <v>3.2572737872501967E-3</v>
      </c>
      <c r="M31" s="20" t="s">
        <v>14</v>
      </c>
      <c r="N31" s="24">
        <v>9.2800256766213396E-3</v>
      </c>
    </row>
    <row r="32" spans="1:14" ht="15" thickBot="1" x14ac:dyDescent="0.4">
      <c r="A32" s="4">
        <v>45495</v>
      </c>
      <c r="B32" s="3" t="s">
        <v>23</v>
      </c>
      <c r="C32" s="5">
        <v>804</v>
      </c>
      <c r="D32" s="5">
        <v>487</v>
      </c>
      <c r="E32" s="5">
        <v>306564</v>
      </c>
      <c r="F32" s="5">
        <f t="shared" si="0"/>
        <v>317</v>
      </c>
      <c r="G32" s="5">
        <v>5.52</v>
      </c>
      <c r="H32" s="15">
        <v>26452</v>
      </c>
      <c r="I32" s="25">
        <f t="shared" si="1"/>
        <v>1.0340418313957282E-3</v>
      </c>
      <c r="M32" s="20" t="s">
        <v>23</v>
      </c>
      <c r="N32" s="24">
        <v>9.021066631336009E-3</v>
      </c>
    </row>
    <row r="33" spans="1:15" ht="15" thickBot="1" x14ac:dyDescent="0.4">
      <c r="A33" s="4">
        <v>45495</v>
      </c>
      <c r="B33" s="3" t="s">
        <v>28</v>
      </c>
      <c r="C33" s="5">
        <v>508</v>
      </c>
      <c r="D33" s="5">
        <v>349</v>
      </c>
      <c r="E33" s="5">
        <v>473812</v>
      </c>
      <c r="F33" s="5">
        <f t="shared" si="0"/>
        <v>159</v>
      </c>
      <c r="G33" s="5">
        <v>7.88</v>
      </c>
      <c r="H33" s="15">
        <v>17328</v>
      </c>
      <c r="I33" s="25">
        <f t="shared" si="1"/>
        <v>3.3557613568250698E-4</v>
      </c>
    </row>
    <row r="34" spans="1:15" ht="15" thickBot="1" x14ac:dyDescent="0.4">
      <c r="A34" s="4">
        <v>45502</v>
      </c>
      <c r="B34" s="3" t="s">
        <v>14</v>
      </c>
      <c r="C34" s="5">
        <v>1756</v>
      </c>
      <c r="D34" s="5">
        <v>261</v>
      </c>
      <c r="E34" s="5">
        <v>287574</v>
      </c>
      <c r="F34" s="5">
        <f t="shared" ref="F34:F65" si="2">C34-D34</f>
        <v>1495</v>
      </c>
      <c r="G34" s="5">
        <v>4.3600000000000003</v>
      </c>
      <c r="H34" s="15">
        <v>39272</v>
      </c>
      <c r="I34" s="25">
        <f t="shared" ref="I34:I65" si="3">(C34-D34)/E34</f>
        <v>5.1986619096302169E-3</v>
      </c>
    </row>
    <row r="35" spans="1:15" ht="15" thickBot="1" x14ac:dyDescent="0.4">
      <c r="A35" s="4">
        <v>45502</v>
      </c>
      <c r="B35" s="3" t="s">
        <v>28</v>
      </c>
      <c r="C35" s="5">
        <v>653</v>
      </c>
      <c r="D35" s="5">
        <v>112</v>
      </c>
      <c r="E35" s="5">
        <v>23664</v>
      </c>
      <c r="F35" s="5">
        <f t="shared" si="2"/>
        <v>541</v>
      </c>
      <c r="G35" s="5">
        <v>4.05</v>
      </c>
      <c r="H35" s="15">
        <v>15353</v>
      </c>
      <c r="I35" s="25">
        <f t="shared" si="3"/>
        <v>2.2861730899256253E-2</v>
      </c>
    </row>
    <row r="36" spans="1:15" ht="15" thickBot="1" x14ac:dyDescent="0.4">
      <c r="A36" s="4">
        <v>45502</v>
      </c>
      <c r="B36" s="3" t="s">
        <v>23</v>
      </c>
      <c r="C36" s="5">
        <v>576</v>
      </c>
      <c r="D36" s="5">
        <v>101</v>
      </c>
      <c r="E36" s="5">
        <v>62499</v>
      </c>
      <c r="F36" s="5">
        <f t="shared" si="2"/>
        <v>475</v>
      </c>
      <c r="G36" s="5">
        <v>3.48</v>
      </c>
      <c r="H36" s="15">
        <v>16804</v>
      </c>
      <c r="I36" s="25">
        <f t="shared" si="3"/>
        <v>7.600121601945631E-3</v>
      </c>
    </row>
    <row r="37" spans="1:15" ht="15" thickBot="1" x14ac:dyDescent="0.4">
      <c r="A37" s="4">
        <v>45502</v>
      </c>
      <c r="B37" s="3" t="s">
        <v>35</v>
      </c>
      <c r="C37" s="5">
        <v>160</v>
      </c>
      <c r="D37" s="5">
        <v>478</v>
      </c>
      <c r="E37" s="5">
        <v>435034</v>
      </c>
      <c r="F37" s="5">
        <f t="shared" si="2"/>
        <v>-318</v>
      </c>
      <c r="G37" s="5">
        <v>7.73</v>
      </c>
      <c r="H37" s="15">
        <v>4839</v>
      </c>
      <c r="I37" s="25">
        <f t="shared" si="3"/>
        <v>-7.3097734889686784E-4</v>
      </c>
    </row>
    <row r="38" spans="1:15" ht="15" thickBot="1" x14ac:dyDescent="0.4">
      <c r="A38" s="4">
        <v>45509</v>
      </c>
      <c r="B38" s="3" t="s">
        <v>28</v>
      </c>
      <c r="C38" s="5">
        <v>645</v>
      </c>
      <c r="D38" s="5">
        <v>293</v>
      </c>
      <c r="E38" s="5">
        <v>437968</v>
      </c>
      <c r="F38" s="5">
        <f t="shared" si="2"/>
        <v>352</v>
      </c>
      <c r="G38" s="5">
        <v>7.83</v>
      </c>
      <c r="H38" s="15">
        <v>49303</v>
      </c>
      <c r="I38" s="25">
        <f t="shared" si="3"/>
        <v>8.0371168669857163E-4</v>
      </c>
    </row>
    <row r="39" spans="1:15" ht="15" thickBot="1" x14ac:dyDescent="0.4">
      <c r="A39" s="4">
        <v>45509</v>
      </c>
      <c r="B39" s="3" t="s">
        <v>14</v>
      </c>
      <c r="C39" s="5">
        <v>826</v>
      </c>
      <c r="D39" s="5">
        <v>498</v>
      </c>
      <c r="E39" s="5">
        <v>449994</v>
      </c>
      <c r="F39" s="5">
        <f t="shared" si="2"/>
        <v>328</v>
      </c>
      <c r="G39" s="5">
        <v>9.43</v>
      </c>
      <c r="H39" s="15">
        <v>12384</v>
      </c>
      <c r="I39" s="25">
        <f t="shared" si="3"/>
        <v>7.2889860753698943E-4</v>
      </c>
    </row>
    <row r="40" spans="1:15" ht="15" thickBot="1" x14ac:dyDescent="0.4">
      <c r="A40" s="4">
        <v>45509</v>
      </c>
      <c r="B40" s="3" t="s">
        <v>23</v>
      </c>
      <c r="C40" s="5">
        <v>460</v>
      </c>
      <c r="D40" s="5">
        <v>141</v>
      </c>
      <c r="E40" s="5">
        <v>320650</v>
      </c>
      <c r="F40" s="5">
        <f t="shared" si="2"/>
        <v>319</v>
      </c>
      <c r="G40" s="5">
        <v>4.04</v>
      </c>
      <c r="H40" s="15">
        <v>49372</v>
      </c>
      <c r="I40" s="25">
        <f t="shared" si="3"/>
        <v>9.9485420240137223E-4</v>
      </c>
    </row>
    <row r="41" spans="1:15" ht="15" thickBot="1" x14ac:dyDescent="0.4">
      <c r="A41" s="4">
        <v>45509</v>
      </c>
      <c r="B41" s="3" t="s">
        <v>35</v>
      </c>
      <c r="C41" s="5">
        <v>214</v>
      </c>
      <c r="D41" s="5">
        <v>411</v>
      </c>
      <c r="E41" s="5">
        <v>125034</v>
      </c>
      <c r="F41" s="5">
        <f t="shared" si="2"/>
        <v>-197</v>
      </c>
      <c r="G41" s="5">
        <v>6.11</v>
      </c>
      <c r="H41" s="15">
        <v>26455</v>
      </c>
      <c r="I41" s="25">
        <f t="shared" si="3"/>
        <v>-1.5755714445670778E-3</v>
      </c>
      <c r="M41" s="51" t="s">
        <v>1</v>
      </c>
      <c r="N41" s="23" t="s">
        <v>380</v>
      </c>
      <c r="O41" s="23" t="s">
        <v>383</v>
      </c>
    </row>
    <row r="42" spans="1:15" ht="15" thickBot="1" x14ac:dyDescent="0.4">
      <c r="A42" s="4">
        <v>45516</v>
      </c>
      <c r="B42" s="3" t="s">
        <v>35</v>
      </c>
      <c r="C42" s="5">
        <v>1534</v>
      </c>
      <c r="D42" s="5">
        <v>200</v>
      </c>
      <c r="E42" s="5">
        <v>307612</v>
      </c>
      <c r="F42" s="5">
        <f t="shared" si="2"/>
        <v>1334</v>
      </c>
      <c r="G42" s="5">
        <v>6.01</v>
      </c>
      <c r="H42" s="15">
        <v>37903</v>
      </c>
      <c r="I42" s="25">
        <f t="shared" si="3"/>
        <v>4.3366318609156986E-3</v>
      </c>
      <c r="M42" s="20" t="s">
        <v>35</v>
      </c>
      <c r="N42" s="21">
        <v>5.6486000000000001</v>
      </c>
      <c r="O42" s="21">
        <v>1379539</v>
      </c>
    </row>
    <row r="43" spans="1:15" ht="15" thickBot="1" x14ac:dyDescent="0.4">
      <c r="A43" s="4">
        <v>45516</v>
      </c>
      <c r="B43" s="3" t="s">
        <v>28</v>
      </c>
      <c r="C43" s="5">
        <v>1528</v>
      </c>
      <c r="D43" s="5">
        <v>203</v>
      </c>
      <c r="E43" s="5">
        <v>489188</v>
      </c>
      <c r="F43" s="5">
        <f t="shared" si="2"/>
        <v>1325</v>
      </c>
      <c r="G43" s="5">
        <v>6.23</v>
      </c>
      <c r="H43" s="15">
        <v>47101</v>
      </c>
      <c r="I43" s="25">
        <f t="shared" si="3"/>
        <v>2.7085701202809553E-3</v>
      </c>
      <c r="M43" s="20" t="s">
        <v>28</v>
      </c>
      <c r="N43" s="21">
        <v>5.7156000000000002</v>
      </c>
      <c r="O43" s="21">
        <v>1164373</v>
      </c>
    </row>
    <row r="44" spans="1:15" ht="15" thickBot="1" x14ac:dyDescent="0.4">
      <c r="A44" s="4">
        <v>45516</v>
      </c>
      <c r="B44" s="3" t="s">
        <v>23</v>
      </c>
      <c r="C44" s="5">
        <v>1210</v>
      </c>
      <c r="D44" s="5">
        <v>178</v>
      </c>
      <c r="E44" s="5">
        <v>102042</v>
      </c>
      <c r="F44" s="5">
        <f t="shared" si="2"/>
        <v>1032</v>
      </c>
      <c r="G44" s="5">
        <v>5.42</v>
      </c>
      <c r="H44" s="15">
        <v>6915</v>
      </c>
      <c r="I44" s="25">
        <f t="shared" si="3"/>
        <v>1.011348268360087E-2</v>
      </c>
      <c r="M44" s="20" t="s">
        <v>14</v>
      </c>
      <c r="N44" s="21">
        <v>5.6558000000000002</v>
      </c>
      <c r="O44" s="21">
        <v>1060357</v>
      </c>
    </row>
    <row r="45" spans="1:15" ht="15" thickBot="1" x14ac:dyDescent="0.4">
      <c r="A45" s="4">
        <v>45516</v>
      </c>
      <c r="B45" s="3" t="s">
        <v>14</v>
      </c>
      <c r="C45" s="5">
        <v>485</v>
      </c>
      <c r="D45" s="5">
        <v>448</v>
      </c>
      <c r="E45" s="5">
        <v>434883</v>
      </c>
      <c r="F45" s="5">
        <f t="shared" si="2"/>
        <v>37</v>
      </c>
      <c r="G45" s="5">
        <v>8.5500000000000007</v>
      </c>
      <c r="H45" s="15">
        <v>33258</v>
      </c>
      <c r="I45" s="25">
        <f t="shared" si="3"/>
        <v>8.5080354946042954E-5</v>
      </c>
      <c r="M45" s="20" t="s">
        <v>23</v>
      </c>
      <c r="N45" s="21">
        <v>5.5587999999999997</v>
      </c>
      <c r="O45" s="21">
        <v>1228647</v>
      </c>
    </row>
    <row r="46" spans="1:15" ht="15" thickBot="1" x14ac:dyDescent="0.4">
      <c r="A46" s="4">
        <v>45523</v>
      </c>
      <c r="B46" s="3" t="s">
        <v>14</v>
      </c>
      <c r="C46" s="5">
        <v>1751</v>
      </c>
      <c r="D46" s="5">
        <v>86</v>
      </c>
      <c r="E46" s="5">
        <v>188655</v>
      </c>
      <c r="F46" s="5">
        <f t="shared" si="2"/>
        <v>1665</v>
      </c>
      <c r="G46" s="5">
        <v>7.24</v>
      </c>
      <c r="H46" s="15">
        <v>22206</v>
      </c>
      <c r="I46" s="25">
        <f t="shared" si="3"/>
        <v>8.825634093981077E-3</v>
      </c>
    </row>
    <row r="47" spans="1:15" ht="15" thickBot="1" x14ac:dyDescent="0.4">
      <c r="A47" s="4">
        <v>45523</v>
      </c>
      <c r="B47" s="3" t="s">
        <v>35</v>
      </c>
      <c r="C47" s="5">
        <v>1078</v>
      </c>
      <c r="D47" s="5">
        <v>20</v>
      </c>
      <c r="E47" s="5">
        <v>183924</v>
      </c>
      <c r="F47" s="5">
        <f t="shared" si="2"/>
        <v>1058</v>
      </c>
      <c r="G47" s="5">
        <v>8.84</v>
      </c>
      <c r="H47" s="15">
        <v>14203</v>
      </c>
      <c r="I47" s="25">
        <f t="shared" si="3"/>
        <v>5.7523759813836147E-3</v>
      </c>
    </row>
    <row r="48" spans="1:15" ht="15" thickBot="1" x14ac:dyDescent="0.4">
      <c r="A48" s="4">
        <v>45523</v>
      </c>
      <c r="B48" s="3" t="s">
        <v>23</v>
      </c>
      <c r="C48" s="5">
        <v>221</v>
      </c>
      <c r="D48" s="5">
        <v>31</v>
      </c>
      <c r="E48" s="5">
        <v>87443</v>
      </c>
      <c r="F48" s="5">
        <f t="shared" si="2"/>
        <v>190</v>
      </c>
      <c r="G48" s="5">
        <v>6.19</v>
      </c>
      <c r="H48" s="15">
        <v>10283</v>
      </c>
      <c r="I48" s="25">
        <f t="shared" si="3"/>
        <v>2.1728440241071327E-3</v>
      </c>
    </row>
    <row r="49" spans="1:9" ht="15" thickBot="1" x14ac:dyDescent="0.4">
      <c r="A49" s="4">
        <v>45523</v>
      </c>
      <c r="B49" s="3" t="s">
        <v>28</v>
      </c>
      <c r="C49" s="5">
        <v>215</v>
      </c>
      <c r="D49" s="5">
        <v>139</v>
      </c>
      <c r="E49" s="5">
        <v>325444</v>
      </c>
      <c r="F49" s="5">
        <f t="shared" si="2"/>
        <v>76</v>
      </c>
      <c r="G49" s="5">
        <v>3.25</v>
      </c>
      <c r="H49" s="15">
        <v>35501</v>
      </c>
      <c r="I49" s="25">
        <f t="shared" si="3"/>
        <v>2.335271198731579E-4</v>
      </c>
    </row>
    <row r="50" spans="1:9" ht="15" thickBot="1" x14ac:dyDescent="0.4">
      <c r="A50" s="4">
        <v>45530</v>
      </c>
      <c r="B50" s="3" t="s">
        <v>28</v>
      </c>
      <c r="C50" s="5">
        <v>1685</v>
      </c>
      <c r="D50" s="5">
        <v>76</v>
      </c>
      <c r="E50" s="5">
        <v>453799</v>
      </c>
      <c r="F50" s="5">
        <f t="shared" si="2"/>
        <v>1609</v>
      </c>
      <c r="G50" s="5">
        <v>5.71</v>
      </c>
      <c r="H50" s="15">
        <v>24913</v>
      </c>
      <c r="I50" s="25">
        <f t="shared" si="3"/>
        <v>3.5456226214689766E-3</v>
      </c>
    </row>
    <row r="51" spans="1:9" ht="15" thickBot="1" x14ac:dyDescent="0.4">
      <c r="A51" s="4">
        <v>45530</v>
      </c>
      <c r="B51" s="3" t="s">
        <v>14</v>
      </c>
      <c r="C51" s="5">
        <v>1300</v>
      </c>
      <c r="D51" s="5">
        <v>71</v>
      </c>
      <c r="E51" s="5">
        <v>186454</v>
      </c>
      <c r="F51" s="5">
        <f t="shared" si="2"/>
        <v>1229</v>
      </c>
      <c r="G51" s="5">
        <v>3.91</v>
      </c>
      <c r="H51" s="15">
        <v>9942</v>
      </c>
      <c r="I51" s="25">
        <f t="shared" si="3"/>
        <v>6.5914381026955706E-3</v>
      </c>
    </row>
    <row r="52" spans="1:9" ht="15" thickBot="1" x14ac:dyDescent="0.4">
      <c r="A52" s="4">
        <v>45530</v>
      </c>
      <c r="B52" s="3" t="s">
        <v>35</v>
      </c>
      <c r="C52" s="5">
        <v>248</v>
      </c>
      <c r="D52" s="5">
        <v>211</v>
      </c>
      <c r="E52" s="5">
        <v>379380</v>
      </c>
      <c r="F52" s="5">
        <f t="shared" si="2"/>
        <v>37</v>
      </c>
      <c r="G52" s="5">
        <v>9.0399999999999991</v>
      </c>
      <c r="H52" s="15">
        <v>26925</v>
      </c>
      <c r="I52" s="25">
        <f t="shared" si="3"/>
        <v>9.7527544941747058E-5</v>
      </c>
    </row>
    <row r="53" spans="1:9" ht="15" thickBot="1" x14ac:dyDescent="0.4">
      <c r="A53" s="4">
        <v>45530</v>
      </c>
      <c r="B53" s="3" t="s">
        <v>23</v>
      </c>
      <c r="C53" s="5">
        <v>422</v>
      </c>
      <c r="D53" s="5">
        <v>394</v>
      </c>
      <c r="E53" s="5">
        <v>239044</v>
      </c>
      <c r="F53" s="5">
        <f t="shared" si="2"/>
        <v>28</v>
      </c>
      <c r="G53" s="5">
        <v>7.83</v>
      </c>
      <c r="H53" s="15">
        <v>32929</v>
      </c>
      <c r="I53" s="25">
        <f t="shared" si="3"/>
        <v>1.1713324743561855E-4</v>
      </c>
    </row>
    <row r="54" spans="1:9" ht="15" thickBot="1" x14ac:dyDescent="0.4">
      <c r="A54" s="4">
        <v>45537</v>
      </c>
      <c r="B54" s="3" t="s">
        <v>28</v>
      </c>
      <c r="C54" s="5">
        <v>1429</v>
      </c>
      <c r="D54" s="5">
        <v>182</v>
      </c>
      <c r="E54" s="5">
        <v>101332</v>
      </c>
      <c r="F54" s="5">
        <f t="shared" si="2"/>
        <v>1247</v>
      </c>
      <c r="G54" s="5">
        <v>7.16</v>
      </c>
      <c r="H54" s="15">
        <v>37829</v>
      </c>
      <c r="I54" s="25">
        <f t="shared" si="3"/>
        <v>1.2306082974775983E-2</v>
      </c>
    </row>
    <row r="55" spans="1:9" ht="15" thickBot="1" x14ac:dyDescent="0.4">
      <c r="A55" s="4">
        <v>45537</v>
      </c>
      <c r="B55" s="3" t="s">
        <v>35</v>
      </c>
      <c r="C55" s="5">
        <v>1520</v>
      </c>
      <c r="D55" s="5">
        <v>475</v>
      </c>
      <c r="E55" s="5">
        <v>496982</v>
      </c>
      <c r="F55" s="5">
        <f t="shared" si="2"/>
        <v>1045</v>
      </c>
      <c r="G55" s="5">
        <v>6.41</v>
      </c>
      <c r="H55" s="15">
        <v>24384</v>
      </c>
      <c r="I55" s="25">
        <f t="shared" si="3"/>
        <v>2.1026918479944948E-3</v>
      </c>
    </row>
    <row r="56" spans="1:9" ht="15" thickBot="1" x14ac:dyDescent="0.4">
      <c r="A56" s="4">
        <v>45537</v>
      </c>
      <c r="B56" s="3" t="s">
        <v>23</v>
      </c>
      <c r="C56" s="5">
        <v>728</v>
      </c>
      <c r="D56" s="5">
        <v>395</v>
      </c>
      <c r="E56" s="5">
        <v>370971</v>
      </c>
      <c r="F56" s="5">
        <f t="shared" si="2"/>
        <v>333</v>
      </c>
      <c r="G56" s="5">
        <v>3.86</v>
      </c>
      <c r="H56" s="15">
        <v>12646</v>
      </c>
      <c r="I56" s="25">
        <f t="shared" si="3"/>
        <v>8.9764429025449434E-4</v>
      </c>
    </row>
    <row r="57" spans="1:9" ht="15" thickBot="1" x14ac:dyDescent="0.4">
      <c r="A57" s="4">
        <v>45537</v>
      </c>
      <c r="B57" s="3" t="s">
        <v>14</v>
      </c>
      <c r="C57" s="5">
        <v>557</v>
      </c>
      <c r="D57" s="5">
        <v>360</v>
      </c>
      <c r="E57" s="5">
        <v>318779</v>
      </c>
      <c r="F57" s="5">
        <f t="shared" si="2"/>
        <v>197</v>
      </c>
      <c r="G57" s="5">
        <v>8.02</v>
      </c>
      <c r="H57" s="15">
        <v>25797</v>
      </c>
      <c r="I57" s="25">
        <f t="shared" si="3"/>
        <v>6.1798299135137512E-4</v>
      </c>
    </row>
    <row r="58" spans="1:9" ht="15" thickBot="1" x14ac:dyDescent="0.4">
      <c r="A58" s="4">
        <v>45544</v>
      </c>
      <c r="B58" s="3" t="s">
        <v>28</v>
      </c>
      <c r="C58" s="5">
        <v>1592</v>
      </c>
      <c r="D58" s="5">
        <v>20</v>
      </c>
      <c r="E58" s="5">
        <v>378054</v>
      </c>
      <c r="F58" s="5">
        <f t="shared" si="2"/>
        <v>1572</v>
      </c>
      <c r="G58" s="5">
        <v>9.09</v>
      </c>
      <c r="H58" s="15">
        <v>26663</v>
      </c>
      <c r="I58" s="25">
        <f t="shared" si="3"/>
        <v>4.1581361392816901E-3</v>
      </c>
    </row>
    <row r="59" spans="1:9" ht="15" thickBot="1" x14ac:dyDescent="0.4">
      <c r="A59" s="4">
        <v>45544</v>
      </c>
      <c r="B59" s="3" t="s">
        <v>35</v>
      </c>
      <c r="C59" s="5">
        <v>1842</v>
      </c>
      <c r="D59" s="5">
        <v>414</v>
      </c>
      <c r="E59" s="5">
        <v>307524</v>
      </c>
      <c r="F59" s="5">
        <f t="shared" si="2"/>
        <v>1428</v>
      </c>
      <c r="G59" s="5">
        <v>1.76</v>
      </c>
      <c r="H59" s="15">
        <v>40478</v>
      </c>
      <c r="I59" s="25">
        <f t="shared" si="3"/>
        <v>4.6435400163889647E-3</v>
      </c>
    </row>
    <row r="60" spans="1:9" ht="15" thickBot="1" x14ac:dyDescent="0.4">
      <c r="A60" s="4">
        <v>45544</v>
      </c>
      <c r="B60" s="3" t="s">
        <v>23</v>
      </c>
      <c r="C60" s="5">
        <v>1409</v>
      </c>
      <c r="D60" s="5">
        <v>309</v>
      </c>
      <c r="E60" s="5">
        <v>64583</v>
      </c>
      <c r="F60" s="5">
        <f t="shared" si="2"/>
        <v>1100</v>
      </c>
      <c r="G60" s="5">
        <v>8.99</v>
      </c>
      <c r="H60" s="15">
        <v>10217</v>
      </c>
      <c r="I60" s="25">
        <f t="shared" si="3"/>
        <v>1.7032345973398571E-2</v>
      </c>
    </row>
    <row r="61" spans="1:9" ht="15" thickBot="1" x14ac:dyDescent="0.4">
      <c r="A61" s="4">
        <v>45544</v>
      </c>
      <c r="B61" s="3" t="s">
        <v>14</v>
      </c>
      <c r="C61" s="5">
        <v>751</v>
      </c>
      <c r="D61" s="5">
        <v>491</v>
      </c>
      <c r="E61" s="5">
        <v>434047</v>
      </c>
      <c r="F61" s="5">
        <f t="shared" si="2"/>
        <v>260</v>
      </c>
      <c r="G61" s="5">
        <v>9.24</v>
      </c>
      <c r="H61" s="15">
        <v>15476</v>
      </c>
      <c r="I61" s="25">
        <f t="shared" si="3"/>
        <v>5.990134708914012E-4</v>
      </c>
    </row>
    <row r="62" spans="1:9" ht="15" thickBot="1" x14ac:dyDescent="0.4">
      <c r="A62" s="4">
        <v>45551</v>
      </c>
      <c r="B62" s="3" t="s">
        <v>14</v>
      </c>
      <c r="C62" s="5">
        <v>1472</v>
      </c>
      <c r="D62" s="5">
        <v>347</v>
      </c>
      <c r="E62" s="5">
        <v>392355</v>
      </c>
      <c r="F62" s="5">
        <f t="shared" si="2"/>
        <v>1125</v>
      </c>
      <c r="G62" s="5">
        <v>8.59</v>
      </c>
      <c r="H62" s="15">
        <v>30270</v>
      </c>
      <c r="I62" s="25">
        <f t="shared" si="3"/>
        <v>2.8673012960201858E-3</v>
      </c>
    </row>
    <row r="63" spans="1:9" ht="15" thickBot="1" x14ac:dyDescent="0.4">
      <c r="A63" s="4">
        <v>45551</v>
      </c>
      <c r="B63" s="3" t="s">
        <v>28</v>
      </c>
      <c r="C63" s="5">
        <v>778</v>
      </c>
      <c r="D63" s="5">
        <v>401</v>
      </c>
      <c r="E63" s="5">
        <v>50793</v>
      </c>
      <c r="F63" s="5">
        <f t="shared" si="2"/>
        <v>377</v>
      </c>
      <c r="G63" s="5">
        <v>3.4</v>
      </c>
      <c r="H63" s="15">
        <v>21939</v>
      </c>
      <c r="I63" s="25">
        <f t="shared" si="3"/>
        <v>7.4222825979957871E-3</v>
      </c>
    </row>
    <row r="64" spans="1:9" ht="15" thickBot="1" x14ac:dyDescent="0.4">
      <c r="A64" s="4">
        <v>45551</v>
      </c>
      <c r="B64" s="3" t="s">
        <v>35</v>
      </c>
      <c r="C64" s="5">
        <v>443</v>
      </c>
      <c r="D64" s="5">
        <v>345</v>
      </c>
      <c r="E64" s="5">
        <v>474162</v>
      </c>
      <c r="F64" s="5">
        <f t="shared" si="2"/>
        <v>98</v>
      </c>
      <c r="G64" s="5">
        <v>9.1999999999999993</v>
      </c>
      <c r="H64" s="15">
        <v>47462</v>
      </c>
      <c r="I64" s="25">
        <f t="shared" si="3"/>
        <v>2.0668041724136477E-4</v>
      </c>
    </row>
    <row r="65" spans="1:9" ht="15" thickBot="1" x14ac:dyDescent="0.4">
      <c r="A65" s="4">
        <v>45551</v>
      </c>
      <c r="B65" s="3" t="s">
        <v>23</v>
      </c>
      <c r="C65" s="5">
        <v>123</v>
      </c>
      <c r="D65" s="5">
        <v>155</v>
      </c>
      <c r="E65" s="5">
        <v>119934</v>
      </c>
      <c r="F65" s="5">
        <f t="shared" si="2"/>
        <v>-32</v>
      </c>
      <c r="G65" s="5">
        <v>3.5</v>
      </c>
      <c r="H65" s="15">
        <v>5442</v>
      </c>
      <c r="I65" s="25">
        <f t="shared" si="3"/>
        <v>-2.6681341404439108E-4</v>
      </c>
    </row>
    <row r="66" spans="1:9" ht="15" thickBot="1" x14ac:dyDescent="0.4">
      <c r="A66" s="4">
        <v>45558</v>
      </c>
      <c r="B66" s="3" t="s">
        <v>14</v>
      </c>
      <c r="C66" s="5">
        <v>1911</v>
      </c>
      <c r="D66" s="5">
        <v>231</v>
      </c>
      <c r="E66" s="5">
        <v>268516</v>
      </c>
      <c r="F66" s="5">
        <f t="shared" ref="F66:F97" si="4">C66-D66</f>
        <v>1680</v>
      </c>
      <c r="G66" s="5">
        <v>8.5500000000000007</v>
      </c>
      <c r="H66" s="15">
        <v>24018</v>
      </c>
      <c r="I66" s="25">
        <f t="shared" ref="I66:I97" si="5">(C66-D66)/E66</f>
        <v>6.2566104068286429E-3</v>
      </c>
    </row>
    <row r="67" spans="1:9" ht="15" thickBot="1" x14ac:dyDescent="0.4">
      <c r="A67" s="4">
        <v>45558</v>
      </c>
      <c r="B67" s="3" t="s">
        <v>23</v>
      </c>
      <c r="C67" s="5">
        <v>1218</v>
      </c>
      <c r="D67" s="5">
        <v>212</v>
      </c>
      <c r="E67" s="5">
        <v>63177</v>
      </c>
      <c r="F67" s="5">
        <f t="shared" si="4"/>
        <v>1006</v>
      </c>
      <c r="G67" s="5">
        <v>8.1300000000000008</v>
      </c>
      <c r="H67" s="15">
        <v>38883</v>
      </c>
      <c r="I67" s="25">
        <f t="shared" si="5"/>
        <v>1.592351646960128E-2</v>
      </c>
    </row>
    <row r="68" spans="1:9" ht="15" thickBot="1" x14ac:dyDescent="0.4">
      <c r="A68" s="4">
        <v>45558</v>
      </c>
      <c r="B68" s="3" t="s">
        <v>28</v>
      </c>
      <c r="C68" s="5">
        <v>817</v>
      </c>
      <c r="D68" s="5">
        <v>151</v>
      </c>
      <c r="E68" s="5">
        <v>422625</v>
      </c>
      <c r="F68" s="5">
        <f t="shared" si="4"/>
        <v>666</v>
      </c>
      <c r="G68" s="5">
        <v>2.36</v>
      </c>
      <c r="H68" s="15">
        <v>1083</v>
      </c>
      <c r="I68" s="25">
        <f t="shared" si="5"/>
        <v>1.5758651286601596E-3</v>
      </c>
    </row>
    <row r="69" spans="1:9" ht="15" thickBot="1" x14ac:dyDescent="0.4">
      <c r="A69" s="4">
        <v>45558</v>
      </c>
      <c r="B69" s="3" t="s">
        <v>35</v>
      </c>
      <c r="C69" s="5">
        <v>198</v>
      </c>
      <c r="D69" s="5">
        <v>217</v>
      </c>
      <c r="E69" s="5">
        <v>239753</v>
      </c>
      <c r="F69" s="5">
        <f t="shared" si="4"/>
        <v>-19</v>
      </c>
      <c r="G69" s="5">
        <v>7.36</v>
      </c>
      <c r="H69" s="15">
        <v>11901</v>
      </c>
      <c r="I69" s="25">
        <f t="shared" si="5"/>
        <v>-7.9248226299566635E-5</v>
      </c>
    </row>
    <row r="70" spans="1:9" ht="15" thickBot="1" x14ac:dyDescent="0.4">
      <c r="A70" s="4">
        <v>45565</v>
      </c>
      <c r="B70" s="3" t="s">
        <v>23</v>
      </c>
      <c r="C70" s="5">
        <v>1918</v>
      </c>
      <c r="D70" s="5">
        <v>212</v>
      </c>
      <c r="E70" s="5">
        <v>94360</v>
      </c>
      <c r="F70" s="5">
        <f t="shared" si="4"/>
        <v>1706</v>
      </c>
      <c r="G70" s="5">
        <v>7.36</v>
      </c>
      <c r="H70" s="15">
        <v>36851</v>
      </c>
      <c r="I70" s="25">
        <f t="shared" si="5"/>
        <v>1.8079694785926241E-2</v>
      </c>
    </row>
    <row r="71" spans="1:9" ht="15" thickBot="1" x14ac:dyDescent="0.4">
      <c r="A71" s="4">
        <v>45565</v>
      </c>
      <c r="B71" s="3" t="s">
        <v>28</v>
      </c>
      <c r="C71" s="5">
        <v>1433</v>
      </c>
      <c r="D71" s="5">
        <v>408</v>
      </c>
      <c r="E71" s="5">
        <v>370269</v>
      </c>
      <c r="F71" s="5">
        <f t="shared" si="4"/>
        <v>1025</v>
      </c>
      <c r="G71" s="5">
        <v>3.3</v>
      </c>
      <c r="H71" s="15">
        <v>30575</v>
      </c>
      <c r="I71" s="25">
        <f t="shared" si="5"/>
        <v>2.7682576721248606E-3</v>
      </c>
    </row>
    <row r="72" spans="1:9" ht="15" thickBot="1" x14ac:dyDescent="0.4">
      <c r="A72" s="4">
        <v>45565</v>
      </c>
      <c r="B72" s="3" t="s">
        <v>14</v>
      </c>
      <c r="C72" s="5">
        <v>752</v>
      </c>
      <c r="D72" s="5">
        <v>153</v>
      </c>
      <c r="E72" s="5">
        <v>64906</v>
      </c>
      <c r="F72" s="5">
        <f t="shared" si="4"/>
        <v>599</v>
      </c>
      <c r="G72" s="5">
        <v>2.09</v>
      </c>
      <c r="H72" s="15">
        <v>12148</v>
      </c>
      <c r="I72" s="25">
        <f t="shared" si="5"/>
        <v>9.2287307798970819E-3</v>
      </c>
    </row>
    <row r="73" spans="1:9" ht="15" thickBot="1" x14ac:dyDescent="0.4">
      <c r="A73" s="4">
        <v>45565</v>
      </c>
      <c r="B73" s="3" t="s">
        <v>35</v>
      </c>
      <c r="C73" s="5">
        <v>250</v>
      </c>
      <c r="D73" s="5">
        <v>429</v>
      </c>
      <c r="E73" s="5">
        <v>453423</v>
      </c>
      <c r="F73" s="5">
        <f t="shared" si="4"/>
        <v>-179</v>
      </c>
      <c r="G73" s="5">
        <v>1.77</v>
      </c>
      <c r="H73" s="15">
        <v>2315</v>
      </c>
      <c r="I73" s="25">
        <f t="shared" si="5"/>
        <v>-3.9477485703195471E-4</v>
      </c>
    </row>
    <row r="74" spans="1:9" ht="15" thickBot="1" x14ac:dyDescent="0.4">
      <c r="A74" s="4">
        <v>45572</v>
      </c>
      <c r="B74" s="3" t="s">
        <v>28</v>
      </c>
      <c r="C74" s="5">
        <v>1939</v>
      </c>
      <c r="D74" s="5">
        <v>67</v>
      </c>
      <c r="E74" s="5">
        <v>187183</v>
      </c>
      <c r="F74" s="5">
        <f t="shared" si="4"/>
        <v>1872</v>
      </c>
      <c r="G74" s="5">
        <v>6.25</v>
      </c>
      <c r="H74" s="15">
        <v>41215</v>
      </c>
      <c r="I74" s="25">
        <f t="shared" si="5"/>
        <v>1.0000908202133741E-2</v>
      </c>
    </row>
    <row r="75" spans="1:9" ht="15" thickBot="1" x14ac:dyDescent="0.4">
      <c r="A75" s="4">
        <v>45572</v>
      </c>
      <c r="B75" s="3" t="s">
        <v>35</v>
      </c>
      <c r="C75" s="5">
        <v>1929</v>
      </c>
      <c r="D75" s="5">
        <v>267</v>
      </c>
      <c r="E75" s="5">
        <v>379363</v>
      </c>
      <c r="F75" s="5">
        <f t="shared" si="4"/>
        <v>1662</v>
      </c>
      <c r="G75" s="5">
        <v>1.75</v>
      </c>
      <c r="H75" s="15">
        <v>43836</v>
      </c>
      <c r="I75" s="25">
        <f t="shared" si="5"/>
        <v>4.3810281972675247E-3</v>
      </c>
    </row>
    <row r="76" spans="1:9" ht="15" thickBot="1" x14ac:dyDescent="0.4">
      <c r="A76" s="4">
        <v>45572</v>
      </c>
      <c r="B76" s="3" t="s">
        <v>23</v>
      </c>
      <c r="C76" s="5">
        <v>307</v>
      </c>
      <c r="D76" s="5">
        <v>189</v>
      </c>
      <c r="E76" s="5">
        <v>117767</v>
      </c>
      <c r="F76" s="5">
        <f t="shared" si="4"/>
        <v>118</v>
      </c>
      <c r="G76" s="5">
        <v>9.3000000000000007</v>
      </c>
      <c r="H76" s="15">
        <v>27822</v>
      </c>
      <c r="I76" s="25">
        <f t="shared" si="5"/>
        <v>1.0019784829366461E-3</v>
      </c>
    </row>
    <row r="77" spans="1:9" ht="15" thickBot="1" x14ac:dyDescent="0.4">
      <c r="A77" s="4">
        <v>45572</v>
      </c>
      <c r="B77" s="3" t="s">
        <v>14</v>
      </c>
      <c r="C77" s="5">
        <v>437</v>
      </c>
      <c r="D77" s="5">
        <v>330</v>
      </c>
      <c r="E77" s="5">
        <v>476486</v>
      </c>
      <c r="F77" s="5">
        <f t="shared" si="4"/>
        <v>107</v>
      </c>
      <c r="G77" s="5">
        <v>4.97</v>
      </c>
      <c r="H77" s="15">
        <v>4509</v>
      </c>
      <c r="I77" s="25">
        <f t="shared" si="5"/>
        <v>2.2456063766826309E-4</v>
      </c>
    </row>
    <row r="78" spans="1:9" ht="15" thickBot="1" x14ac:dyDescent="0.4">
      <c r="A78" s="4">
        <v>45579</v>
      </c>
      <c r="B78" s="3" t="s">
        <v>28</v>
      </c>
      <c r="C78" s="5">
        <v>1527</v>
      </c>
      <c r="D78" s="5">
        <v>303</v>
      </c>
      <c r="E78" s="5">
        <v>388555</v>
      </c>
      <c r="F78" s="5">
        <f t="shared" si="4"/>
        <v>1224</v>
      </c>
      <c r="G78" s="5">
        <v>8.9</v>
      </c>
      <c r="H78" s="15">
        <v>36397</v>
      </c>
      <c r="I78" s="25">
        <f t="shared" si="5"/>
        <v>3.1501331857780751E-3</v>
      </c>
    </row>
    <row r="79" spans="1:9" ht="15" thickBot="1" x14ac:dyDescent="0.4">
      <c r="A79" s="4">
        <v>45579</v>
      </c>
      <c r="B79" s="3" t="s">
        <v>23</v>
      </c>
      <c r="C79" s="5">
        <v>414</v>
      </c>
      <c r="D79" s="5">
        <v>47</v>
      </c>
      <c r="E79" s="5">
        <v>199178</v>
      </c>
      <c r="F79" s="5">
        <f t="shared" si="4"/>
        <v>367</v>
      </c>
      <c r="G79" s="5">
        <v>1.53</v>
      </c>
      <c r="H79" s="15">
        <v>6742</v>
      </c>
      <c r="I79" s="25">
        <f t="shared" si="5"/>
        <v>1.8425729749269497E-3</v>
      </c>
    </row>
    <row r="80" spans="1:9" ht="15" thickBot="1" x14ac:dyDescent="0.4">
      <c r="A80" s="4">
        <v>45579</v>
      </c>
      <c r="B80" s="3" t="s">
        <v>35</v>
      </c>
      <c r="C80" s="5">
        <v>643</v>
      </c>
      <c r="D80" s="5">
        <v>358</v>
      </c>
      <c r="E80" s="5">
        <v>157599</v>
      </c>
      <c r="F80" s="5">
        <f t="shared" si="4"/>
        <v>285</v>
      </c>
      <c r="G80" s="5">
        <v>3.88</v>
      </c>
      <c r="H80" s="15">
        <v>7285</v>
      </c>
      <c r="I80" s="25">
        <f t="shared" si="5"/>
        <v>1.8083871090552605E-3</v>
      </c>
    </row>
    <row r="81" spans="1:9" ht="15" thickBot="1" x14ac:dyDescent="0.4">
      <c r="A81" s="4">
        <v>45579</v>
      </c>
      <c r="B81" s="3" t="s">
        <v>14</v>
      </c>
      <c r="C81" s="5">
        <v>201</v>
      </c>
      <c r="D81" s="5">
        <v>221</v>
      </c>
      <c r="E81" s="5">
        <v>309772</v>
      </c>
      <c r="F81" s="5">
        <f t="shared" si="4"/>
        <v>-20</v>
      </c>
      <c r="G81" s="5">
        <v>5.9</v>
      </c>
      <c r="H81" s="15">
        <v>33174</v>
      </c>
      <c r="I81" s="25">
        <f t="shared" si="5"/>
        <v>-6.456361452939582E-5</v>
      </c>
    </row>
    <row r="82" spans="1:9" ht="15" thickBot="1" x14ac:dyDescent="0.4">
      <c r="A82" s="4">
        <v>45586</v>
      </c>
      <c r="B82" s="3" t="s">
        <v>23</v>
      </c>
      <c r="C82" s="5">
        <v>1707</v>
      </c>
      <c r="D82" s="5">
        <v>223</v>
      </c>
      <c r="E82" s="5">
        <v>256910</v>
      </c>
      <c r="F82" s="5">
        <f t="shared" si="4"/>
        <v>1484</v>
      </c>
      <c r="G82" s="5">
        <v>5.41</v>
      </c>
      <c r="H82" s="15">
        <v>44321</v>
      </c>
      <c r="I82" s="25">
        <f t="shared" si="5"/>
        <v>5.7763419096181542E-3</v>
      </c>
    </row>
    <row r="83" spans="1:9" ht="15" thickBot="1" x14ac:dyDescent="0.4">
      <c r="A83" s="4">
        <v>45586</v>
      </c>
      <c r="B83" s="3" t="s">
        <v>14</v>
      </c>
      <c r="C83" s="5">
        <v>697</v>
      </c>
      <c r="D83" s="5">
        <v>61</v>
      </c>
      <c r="E83" s="5">
        <v>258287</v>
      </c>
      <c r="F83" s="5">
        <f t="shared" si="4"/>
        <v>636</v>
      </c>
      <c r="G83" s="5">
        <v>8.25</v>
      </c>
      <c r="H83" s="15">
        <v>21208</v>
      </c>
      <c r="I83" s="25">
        <f t="shared" si="5"/>
        <v>2.4623771231227277E-3</v>
      </c>
    </row>
    <row r="84" spans="1:9" ht="15" thickBot="1" x14ac:dyDescent="0.4">
      <c r="A84" s="4">
        <v>45586</v>
      </c>
      <c r="B84" s="3" t="s">
        <v>35</v>
      </c>
      <c r="C84" s="5">
        <v>508</v>
      </c>
      <c r="D84" s="5">
        <v>69</v>
      </c>
      <c r="E84" s="5">
        <v>23492</v>
      </c>
      <c r="F84" s="5">
        <f t="shared" si="4"/>
        <v>439</v>
      </c>
      <c r="G84" s="5">
        <v>3.16</v>
      </c>
      <c r="H84" s="15">
        <v>42824</v>
      </c>
      <c r="I84" s="25">
        <f t="shared" si="5"/>
        <v>1.8687212668142345E-2</v>
      </c>
    </row>
    <row r="85" spans="1:9" ht="15" thickBot="1" x14ac:dyDescent="0.4">
      <c r="A85" s="4">
        <v>45586</v>
      </c>
      <c r="B85" s="3" t="s">
        <v>28</v>
      </c>
      <c r="C85" s="5">
        <v>703</v>
      </c>
      <c r="D85" s="5">
        <v>441</v>
      </c>
      <c r="E85" s="5">
        <v>357089</v>
      </c>
      <c r="F85" s="5">
        <f t="shared" si="4"/>
        <v>262</v>
      </c>
      <c r="G85" s="5">
        <v>6.5</v>
      </c>
      <c r="H85" s="15">
        <v>32478</v>
      </c>
      <c r="I85" s="25">
        <f t="shared" si="5"/>
        <v>7.3371064356504961E-4</v>
      </c>
    </row>
    <row r="86" spans="1:9" ht="15" thickBot="1" x14ac:dyDescent="0.4">
      <c r="A86" s="4">
        <v>45593</v>
      </c>
      <c r="B86" s="3" t="s">
        <v>23</v>
      </c>
      <c r="C86" s="5">
        <v>1814</v>
      </c>
      <c r="D86" s="5">
        <v>157</v>
      </c>
      <c r="E86" s="5">
        <v>305827</v>
      </c>
      <c r="F86" s="5">
        <f t="shared" si="4"/>
        <v>1657</v>
      </c>
      <c r="G86" s="5">
        <v>1.99</v>
      </c>
      <c r="H86" s="15">
        <v>46643</v>
      </c>
      <c r="I86" s="25">
        <f t="shared" si="5"/>
        <v>5.4180958515762179E-3</v>
      </c>
    </row>
    <row r="87" spans="1:9" ht="15" thickBot="1" x14ac:dyDescent="0.4">
      <c r="A87" s="4">
        <v>45593</v>
      </c>
      <c r="B87" s="3" t="s">
        <v>28</v>
      </c>
      <c r="C87" s="5">
        <v>642</v>
      </c>
      <c r="D87" s="5">
        <v>66</v>
      </c>
      <c r="E87" s="5">
        <v>346522</v>
      </c>
      <c r="F87" s="5">
        <f t="shared" si="4"/>
        <v>576</v>
      </c>
      <c r="G87" s="5">
        <v>5.85</v>
      </c>
      <c r="H87" s="15">
        <v>13116</v>
      </c>
      <c r="I87" s="25">
        <f t="shared" si="5"/>
        <v>1.6622321237901201E-3</v>
      </c>
    </row>
    <row r="88" spans="1:9" ht="15" thickBot="1" x14ac:dyDescent="0.4">
      <c r="A88" s="4">
        <v>45593</v>
      </c>
      <c r="B88" s="3" t="s">
        <v>35</v>
      </c>
      <c r="C88" s="5">
        <v>859</v>
      </c>
      <c r="D88" s="5">
        <v>473</v>
      </c>
      <c r="E88" s="5">
        <v>209987</v>
      </c>
      <c r="F88" s="5">
        <f t="shared" si="4"/>
        <v>386</v>
      </c>
      <c r="G88" s="5">
        <v>4.46</v>
      </c>
      <c r="H88" s="15">
        <v>30214</v>
      </c>
      <c r="I88" s="25">
        <f t="shared" si="5"/>
        <v>1.8382090319876945E-3</v>
      </c>
    </row>
    <row r="89" spans="1:9" ht="15" thickBot="1" x14ac:dyDescent="0.4">
      <c r="A89" s="4">
        <v>45593</v>
      </c>
      <c r="B89" s="3" t="s">
        <v>14</v>
      </c>
      <c r="C89" s="5">
        <v>191</v>
      </c>
      <c r="D89" s="5">
        <v>154</v>
      </c>
      <c r="E89" s="5">
        <v>240550</v>
      </c>
      <c r="F89" s="5">
        <f t="shared" si="4"/>
        <v>37</v>
      </c>
      <c r="G89" s="5">
        <v>5.22</v>
      </c>
      <c r="H89" s="15">
        <v>15827</v>
      </c>
      <c r="I89" s="25">
        <f t="shared" si="5"/>
        <v>1.5381417584701726E-4</v>
      </c>
    </row>
    <row r="90" spans="1:9" ht="15" thickBot="1" x14ac:dyDescent="0.4">
      <c r="A90" s="4">
        <v>45600</v>
      </c>
      <c r="B90" s="3" t="s">
        <v>14</v>
      </c>
      <c r="C90" s="5">
        <v>1821</v>
      </c>
      <c r="D90" s="5">
        <v>218</v>
      </c>
      <c r="E90" s="5">
        <v>439080</v>
      </c>
      <c r="F90" s="5">
        <f t="shared" si="4"/>
        <v>1603</v>
      </c>
      <c r="G90" s="5">
        <v>5.68</v>
      </c>
      <c r="H90" s="15">
        <v>36095</v>
      </c>
      <c r="I90" s="25">
        <f t="shared" si="5"/>
        <v>3.6508153411678964E-3</v>
      </c>
    </row>
    <row r="91" spans="1:9" ht="15" thickBot="1" x14ac:dyDescent="0.4">
      <c r="A91" s="4">
        <v>45600</v>
      </c>
      <c r="B91" s="3" t="s">
        <v>28</v>
      </c>
      <c r="C91" s="5">
        <v>1466</v>
      </c>
      <c r="D91" s="5">
        <v>69</v>
      </c>
      <c r="E91" s="5">
        <v>54935</v>
      </c>
      <c r="F91" s="5">
        <f t="shared" si="4"/>
        <v>1397</v>
      </c>
      <c r="G91" s="5">
        <v>6.85</v>
      </c>
      <c r="H91" s="15">
        <v>36484</v>
      </c>
      <c r="I91" s="25">
        <f t="shared" si="5"/>
        <v>2.5430053699827069E-2</v>
      </c>
    </row>
    <row r="92" spans="1:9" ht="15" thickBot="1" x14ac:dyDescent="0.4">
      <c r="A92" s="4">
        <v>45600</v>
      </c>
      <c r="B92" s="3" t="s">
        <v>23</v>
      </c>
      <c r="C92" s="5">
        <v>1507</v>
      </c>
      <c r="D92" s="5">
        <v>463</v>
      </c>
      <c r="E92" s="5">
        <v>258944</v>
      </c>
      <c r="F92" s="5">
        <f t="shared" si="4"/>
        <v>1044</v>
      </c>
      <c r="G92" s="5">
        <v>6.08</v>
      </c>
      <c r="H92" s="15">
        <v>16443</v>
      </c>
      <c r="I92" s="25">
        <f t="shared" si="5"/>
        <v>4.0317597627286209E-3</v>
      </c>
    </row>
    <row r="93" spans="1:9" ht="15" thickBot="1" x14ac:dyDescent="0.4">
      <c r="A93" s="4">
        <v>45600</v>
      </c>
      <c r="B93" s="3" t="s">
        <v>35</v>
      </c>
      <c r="C93" s="5">
        <v>947</v>
      </c>
      <c r="D93" s="5">
        <v>407</v>
      </c>
      <c r="E93" s="5">
        <v>319186</v>
      </c>
      <c r="F93" s="5">
        <f t="shared" si="4"/>
        <v>540</v>
      </c>
      <c r="G93" s="5">
        <v>3.32</v>
      </c>
      <c r="H93" s="15">
        <v>4996</v>
      </c>
      <c r="I93" s="25">
        <f t="shared" si="5"/>
        <v>1.6918035252172713E-3</v>
      </c>
    </row>
    <row r="94" spans="1:9" ht="15" thickBot="1" x14ac:dyDescent="0.4">
      <c r="A94" s="4">
        <v>45607</v>
      </c>
      <c r="B94" s="3" t="s">
        <v>14</v>
      </c>
      <c r="C94" s="5">
        <v>1487</v>
      </c>
      <c r="D94" s="5">
        <v>337</v>
      </c>
      <c r="E94" s="5">
        <v>87305</v>
      </c>
      <c r="F94" s="5">
        <f t="shared" si="4"/>
        <v>1150</v>
      </c>
      <c r="G94" s="5">
        <v>2.46</v>
      </c>
      <c r="H94" s="15">
        <v>30428</v>
      </c>
      <c r="I94" s="25">
        <f t="shared" si="5"/>
        <v>1.3172212358971423E-2</v>
      </c>
    </row>
    <row r="95" spans="1:9" ht="15" thickBot="1" x14ac:dyDescent="0.4">
      <c r="A95" s="4">
        <v>45607</v>
      </c>
      <c r="B95" s="3" t="s">
        <v>28</v>
      </c>
      <c r="C95" s="5">
        <v>1075</v>
      </c>
      <c r="D95" s="5">
        <v>173</v>
      </c>
      <c r="E95" s="5">
        <v>51395</v>
      </c>
      <c r="F95" s="5">
        <f t="shared" si="4"/>
        <v>902</v>
      </c>
      <c r="G95" s="5">
        <v>4.66</v>
      </c>
      <c r="H95" s="15">
        <v>47812</v>
      </c>
      <c r="I95" s="25">
        <f t="shared" si="5"/>
        <v>1.7550345364335054E-2</v>
      </c>
    </row>
    <row r="96" spans="1:9" ht="15" thickBot="1" x14ac:dyDescent="0.4">
      <c r="A96" s="4">
        <v>45607</v>
      </c>
      <c r="B96" s="3" t="s">
        <v>23</v>
      </c>
      <c r="C96" s="5">
        <v>454</v>
      </c>
      <c r="D96" s="5">
        <v>105</v>
      </c>
      <c r="E96" s="5">
        <v>121091</v>
      </c>
      <c r="F96" s="5">
        <f t="shared" si="4"/>
        <v>349</v>
      </c>
      <c r="G96" s="5">
        <v>7.97</v>
      </c>
      <c r="H96" s="15">
        <v>9269</v>
      </c>
      <c r="I96" s="25">
        <f t="shared" si="5"/>
        <v>2.8821299683708945E-3</v>
      </c>
    </row>
    <row r="97" spans="1:9" ht="15" thickBot="1" x14ac:dyDescent="0.4">
      <c r="A97" s="4">
        <v>45607</v>
      </c>
      <c r="B97" s="3" t="s">
        <v>35</v>
      </c>
      <c r="C97" s="5">
        <v>171</v>
      </c>
      <c r="D97" s="5">
        <v>277</v>
      </c>
      <c r="E97" s="5">
        <v>309483</v>
      </c>
      <c r="F97" s="5">
        <f t="shared" si="4"/>
        <v>-106</v>
      </c>
      <c r="G97" s="5">
        <v>8.6999999999999993</v>
      </c>
      <c r="H97" s="15">
        <v>38452</v>
      </c>
      <c r="I97" s="25">
        <f t="shared" si="5"/>
        <v>-3.4250669665215861E-4</v>
      </c>
    </row>
    <row r="98" spans="1:9" ht="15" thickBot="1" x14ac:dyDescent="0.4">
      <c r="A98" s="4">
        <v>45614</v>
      </c>
      <c r="B98" s="3" t="s">
        <v>14</v>
      </c>
      <c r="C98" s="5">
        <v>628</v>
      </c>
      <c r="D98" s="5">
        <v>183</v>
      </c>
      <c r="E98" s="5">
        <v>487523</v>
      </c>
      <c r="F98" s="5">
        <f t="shared" ref="F98:F129" si="6">C98-D98</f>
        <v>445</v>
      </c>
      <c r="G98" s="5">
        <v>7.32</v>
      </c>
      <c r="H98" s="15">
        <v>5391</v>
      </c>
      <c r="I98" s="25">
        <f t="shared" ref="I98:I129" si="7">(C98-D98)/E98</f>
        <v>9.1277744844858602E-4</v>
      </c>
    </row>
    <row r="99" spans="1:9" ht="15" thickBot="1" x14ac:dyDescent="0.4">
      <c r="A99" s="4">
        <v>45614</v>
      </c>
      <c r="B99" s="3" t="s">
        <v>35</v>
      </c>
      <c r="C99" s="5">
        <v>513</v>
      </c>
      <c r="D99" s="5">
        <v>441</v>
      </c>
      <c r="E99" s="5">
        <v>338847</v>
      </c>
      <c r="F99" s="5">
        <f t="shared" si="6"/>
        <v>72</v>
      </c>
      <c r="G99" s="5">
        <v>2.68</v>
      </c>
      <c r="H99" s="15">
        <v>39997</v>
      </c>
      <c r="I99" s="25">
        <f t="shared" si="7"/>
        <v>2.1248528096751631E-4</v>
      </c>
    </row>
    <row r="100" spans="1:9" ht="15" thickBot="1" x14ac:dyDescent="0.4">
      <c r="A100" s="4">
        <v>45614</v>
      </c>
      <c r="B100" s="3" t="s">
        <v>23</v>
      </c>
      <c r="C100" s="5">
        <v>278</v>
      </c>
      <c r="D100" s="5">
        <v>218</v>
      </c>
      <c r="E100" s="5">
        <v>301695</v>
      </c>
      <c r="F100" s="5">
        <f t="shared" si="6"/>
        <v>60</v>
      </c>
      <c r="G100" s="5">
        <v>4.68</v>
      </c>
      <c r="H100" s="15">
        <v>22373</v>
      </c>
      <c r="I100" s="25">
        <f t="shared" si="7"/>
        <v>1.9887634863023914E-4</v>
      </c>
    </row>
    <row r="101" spans="1:9" ht="15" thickBot="1" x14ac:dyDescent="0.4">
      <c r="A101" s="4">
        <v>45614</v>
      </c>
      <c r="B101" s="3" t="s">
        <v>28</v>
      </c>
      <c r="C101" s="5">
        <v>187</v>
      </c>
      <c r="D101" s="5">
        <v>236</v>
      </c>
      <c r="E101" s="5">
        <v>51087</v>
      </c>
      <c r="F101" s="5">
        <f t="shared" si="6"/>
        <v>-49</v>
      </c>
      <c r="G101" s="5">
        <v>9.41</v>
      </c>
      <c r="H101" s="15">
        <v>29533</v>
      </c>
      <c r="I101" s="25">
        <f t="shared" si="7"/>
        <v>-9.5914811987394058E-4</v>
      </c>
    </row>
    <row r="102" spans="1:9" ht="15" thickBot="1" x14ac:dyDescent="0.4">
      <c r="A102" s="4">
        <v>45621</v>
      </c>
      <c r="B102" s="3" t="s">
        <v>28</v>
      </c>
      <c r="C102" s="5">
        <v>1854</v>
      </c>
      <c r="D102" s="5">
        <v>161</v>
      </c>
      <c r="E102" s="5">
        <v>282466</v>
      </c>
      <c r="F102" s="5">
        <f t="shared" si="6"/>
        <v>1693</v>
      </c>
      <c r="G102" s="5">
        <v>5.17</v>
      </c>
      <c r="H102" s="15">
        <v>1810</v>
      </c>
      <c r="I102" s="25">
        <f t="shared" si="7"/>
        <v>5.9936417126309005E-3</v>
      </c>
    </row>
    <row r="103" spans="1:9" ht="15" thickBot="1" x14ac:dyDescent="0.4">
      <c r="A103" s="4">
        <v>45621</v>
      </c>
      <c r="B103" s="3" t="s">
        <v>35</v>
      </c>
      <c r="C103" s="5">
        <v>1710</v>
      </c>
      <c r="D103" s="5">
        <v>378</v>
      </c>
      <c r="E103" s="5">
        <v>336661</v>
      </c>
      <c r="F103" s="5">
        <f t="shared" si="6"/>
        <v>1332</v>
      </c>
      <c r="G103" s="5">
        <v>6.2</v>
      </c>
      <c r="H103" s="15">
        <v>28498</v>
      </c>
      <c r="I103" s="25">
        <f t="shared" si="7"/>
        <v>3.9565022381564839E-3</v>
      </c>
    </row>
    <row r="104" spans="1:9" ht="15" thickBot="1" x14ac:dyDescent="0.4">
      <c r="A104" s="4">
        <v>45621</v>
      </c>
      <c r="B104" s="3" t="s">
        <v>23</v>
      </c>
      <c r="C104" s="5">
        <v>1293</v>
      </c>
      <c r="D104" s="5">
        <v>408</v>
      </c>
      <c r="E104" s="5">
        <v>62535</v>
      </c>
      <c r="F104" s="5">
        <f t="shared" si="6"/>
        <v>885</v>
      </c>
      <c r="G104" s="5">
        <v>8.9</v>
      </c>
      <c r="H104" s="15">
        <v>37876</v>
      </c>
      <c r="I104" s="25">
        <f t="shared" si="7"/>
        <v>1.4152074838090669E-2</v>
      </c>
    </row>
    <row r="105" spans="1:9" ht="15" thickBot="1" x14ac:dyDescent="0.4">
      <c r="A105" s="4">
        <v>45621</v>
      </c>
      <c r="B105" s="3" t="s">
        <v>14</v>
      </c>
      <c r="C105" s="5">
        <v>330</v>
      </c>
      <c r="D105" s="5">
        <v>232</v>
      </c>
      <c r="E105" s="5">
        <v>88455</v>
      </c>
      <c r="F105" s="5">
        <f t="shared" si="6"/>
        <v>98</v>
      </c>
      <c r="G105" s="5">
        <v>2.69</v>
      </c>
      <c r="H105" s="15">
        <v>39530</v>
      </c>
      <c r="I105" s="25">
        <f t="shared" si="7"/>
        <v>1.1079079758069075E-3</v>
      </c>
    </row>
    <row r="106" spans="1:9" ht="15" thickBot="1" x14ac:dyDescent="0.4">
      <c r="A106" s="4">
        <v>45628</v>
      </c>
      <c r="B106" s="3" t="s">
        <v>35</v>
      </c>
      <c r="C106" s="5">
        <v>1902</v>
      </c>
      <c r="D106" s="5">
        <v>196</v>
      </c>
      <c r="E106" s="5">
        <v>470269</v>
      </c>
      <c r="F106" s="5">
        <f t="shared" si="6"/>
        <v>1706</v>
      </c>
      <c r="G106" s="5">
        <v>4.79</v>
      </c>
      <c r="H106" s="15">
        <v>26103</v>
      </c>
      <c r="I106" s="25">
        <f t="shared" si="7"/>
        <v>3.6277109484146308E-3</v>
      </c>
    </row>
    <row r="107" spans="1:9" ht="15" thickBot="1" x14ac:dyDescent="0.4">
      <c r="A107" s="4">
        <v>45628</v>
      </c>
      <c r="B107" s="3" t="s">
        <v>28</v>
      </c>
      <c r="C107" s="5">
        <v>1696</v>
      </c>
      <c r="D107" s="5">
        <v>71</v>
      </c>
      <c r="E107" s="5">
        <v>421957</v>
      </c>
      <c r="F107" s="5">
        <f t="shared" si="6"/>
        <v>1625</v>
      </c>
      <c r="G107" s="5">
        <v>3.79</v>
      </c>
      <c r="H107" s="15">
        <v>36103</v>
      </c>
      <c r="I107" s="25">
        <f t="shared" si="7"/>
        <v>3.8511033114748661E-3</v>
      </c>
    </row>
    <row r="108" spans="1:9" ht="15" thickBot="1" x14ac:dyDescent="0.4">
      <c r="A108" s="4">
        <v>45628</v>
      </c>
      <c r="B108" s="3" t="s">
        <v>14</v>
      </c>
      <c r="C108" s="5">
        <v>1441</v>
      </c>
      <c r="D108" s="5">
        <v>268</v>
      </c>
      <c r="E108" s="5">
        <v>309904</v>
      </c>
      <c r="F108" s="5">
        <f t="shared" si="6"/>
        <v>1173</v>
      </c>
      <c r="G108" s="5">
        <v>6.37</v>
      </c>
      <c r="H108" s="15">
        <v>3455</v>
      </c>
      <c r="I108" s="25">
        <f t="shared" si="7"/>
        <v>3.7850431101244257E-3</v>
      </c>
    </row>
    <row r="109" spans="1:9" ht="15" thickBot="1" x14ac:dyDescent="0.4">
      <c r="A109" s="4">
        <v>45628</v>
      </c>
      <c r="B109" s="3" t="s">
        <v>23</v>
      </c>
      <c r="C109" s="5">
        <v>452</v>
      </c>
      <c r="D109" s="5">
        <v>161</v>
      </c>
      <c r="E109" s="5">
        <v>221274</v>
      </c>
      <c r="F109" s="5">
        <f t="shared" si="6"/>
        <v>291</v>
      </c>
      <c r="G109" s="5">
        <v>2.65</v>
      </c>
      <c r="H109" s="15">
        <v>40888</v>
      </c>
      <c r="I109" s="25">
        <f t="shared" si="7"/>
        <v>1.3151115811166245E-3</v>
      </c>
    </row>
    <row r="110" spans="1:9" ht="15" thickBot="1" x14ac:dyDescent="0.4">
      <c r="A110" s="4">
        <v>45635</v>
      </c>
      <c r="B110" s="3" t="s">
        <v>14</v>
      </c>
      <c r="C110" s="5">
        <v>1937</v>
      </c>
      <c r="D110" s="5">
        <v>210</v>
      </c>
      <c r="E110" s="5">
        <v>20607</v>
      </c>
      <c r="F110" s="5">
        <f t="shared" si="6"/>
        <v>1727</v>
      </c>
      <c r="G110" s="5">
        <v>4.2</v>
      </c>
      <c r="H110" s="15">
        <v>20861</v>
      </c>
      <c r="I110" s="25">
        <f t="shared" si="7"/>
        <v>8.3806473528412681E-2</v>
      </c>
    </row>
    <row r="111" spans="1:9" ht="15" thickBot="1" x14ac:dyDescent="0.4">
      <c r="A111" s="4">
        <v>45635</v>
      </c>
      <c r="B111" s="3" t="s">
        <v>35</v>
      </c>
      <c r="C111" s="5">
        <v>1514</v>
      </c>
      <c r="D111" s="5">
        <v>141</v>
      </c>
      <c r="E111" s="5">
        <v>35842</v>
      </c>
      <c r="F111" s="5">
        <f t="shared" si="6"/>
        <v>1373</v>
      </c>
      <c r="G111" s="5">
        <v>7.47</v>
      </c>
      <c r="H111" s="15">
        <v>18601</v>
      </c>
      <c r="I111" s="25">
        <f t="shared" si="7"/>
        <v>3.8307014117515761E-2</v>
      </c>
    </row>
    <row r="112" spans="1:9" ht="15" thickBot="1" x14ac:dyDescent="0.4">
      <c r="A112" s="4">
        <v>45635</v>
      </c>
      <c r="B112" s="3" t="s">
        <v>28</v>
      </c>
      <c r="C112" s="5">
        <v>1494</v>
      </c>
      <c r="D112" s="5">
        <v>375</v>
      </c>
      <c r="E112" s="5">
        <v>220616</v>
      </c>
      <c r="F112" s="5">
        <f t="shared" si="6"/>
        <v>1119</v>
      </c>
      <c r="G112" s="5">
        <v>1.81</v>
      </c>
      <c r="H112" s="15">
        <v>22724</v>
      </c>
      <c r="I112" s="25">
        <f t="shared" si="7"/>
        <v>5.0721615839286359E-3</v>
      </c>
    </row>
    <row r="113" spans="1:9" ht="15" thickBot="1" x14ac:dyDescent="0.4">
      <c r="A113" s="4">
        <v>45635</v>
      </c>
      <c r="B113" s="3" t="s">
        <v>23</v>
      </c>
      <c r="C113" s="5">
        <v>736</v>
      </c>
      <c r="D113" s="5">
        <v>163</v>
      </c>
      <c r="E113" s="5">
        <v>451894</v>
      </c>
      <c r="F113" s="5">
        <f t="shared" si="6"/>
        <v>573</v>
      </c>
      <c r="G113" s="5">
        <v>5.43</v>
      </c>
      <c r="H113" s="15">
        <v>46625</v>
      </c>
      <c r="I113" s="25">
        <f t="shared" si="7"/>
        <v>1.2679964770499277E-3</v>
      </c>
    </row>
    <row r="114" spans="1:9" ht="15" thickBot="1" x14ac:dyDescent="0.4">
      <c r="A114" s="4">
        <v>45642</v>
      </c>
      <c r="B114" s="3" t="s">
        <v>28</v>
      </c>
      <c r="C114" s="5">
        <v>1502</v>
      </c>
      <c r="D114" s="5">
        <v>70</v>
      </c>
      <c r="E114" s="5">
        <v>465553</v>
      </c>
      <c r="F114" s="5">
        <f t="shared" si="6"/>
        <v>1432</v>
      </c>
      <c r="G114" s="5">
        <v>3.32</v>
      </c>
      <c r="H114" s="15">
        <v>20692</v>
      </c>
      <c r="I114" s="25">
        <f t="shared" si="7"/>
        <v>3.0759118725472716E-3</v>
      </c>
    </row>
    <row r="115" spans="1:9" ht="15" thickBot="1" x14ac:dyDescent="0.4">
      <c r="A115" s="4">
        <v>45642</v>
      </c>
      <c r="B115" s="3" t="s">
        <v>35</v>
      </c>
      <c r="C115" s="5">
        <v>1623</v>
      </c>
      <c r="D115" s="5">
        <v>246</v>
      </c>
      <c r="E115" s="5">
        <v>415815</v>
      </c>
      <c r="F115" s="5">
        <f t="shared" si="6"/>
        <v>1377</v>
      </c>
      <c r="G115" s="5">
        <v>8.11</v>
      </c>
      <c r="H115" s="15">
        <v>18656</v>
      </c>
      <c r="I115" s="25">
        <f t="shared" si="7"/>
        <v>3.311568846722701E-3</v>
      </c>
    </row>
    <row r="116" spans="1:9" ht="15" thickBot="1" x14ac:dyDescent="0.4">
      <c r="A116" s="4">
        <v>45642</v>
      </c>
      <c r="B116" s="3" t="s">
        <v>14</v>
      </c>
      <c r="C116" s="5">
        <v>1592</v>
      </c>
      <c r="D116" s="5">
        <v>233</v>
      </c>
      <c r="E116" s="5">
        <v>327183</v>
      </c>
      <c r="F116" s="5">
        <f t="shared" si="6"/>
        <v>1359</v>
      </c>
      <c r="G116" s="5">
        <v>6.66</v>
      </c>
      <c r="H116" s="15">
        <v>13316</v>
      </c>
      <c r="I116" s="25">
        <f t="shared" si="7"/>
        <v>4.1536387893013997E-3</v>
      </c>
    </row>
    <row r="117" spans="1:9" ht="15" thickBot="1" x14ac:dyDescent="0.4">
      <c r="A117" s="4">
        <v>45642</v>
      </c>
      <c r="B117" s="3" t="s">
        <v>23</v>
      </c>
      <c r="C117" s="5">
        <v>1004</v>
      </c>
      <c r="D117" s="5">
        <v>128</v>
      </c>
      <c r="E117" s="5">
        <v>488901</v>
      </c>
      <c r="F117" s="5">
        <f t="shared" si="6"/>
        <v>876</v>
      </c>
      <c r="G117" s="5">
        <v>8.09</v>
      </c>
      <c r="H117" s="15">
        <v>49558</v>
      </c>
      <c r="I117" s="25">
        <f t="shared" si="7"/>
        <v>1.7917737946946315E-3</v>
      </c>
    </row>
    <row r="118" spans="1:9" ht="15" thickBot="1" x14ac:dyDescent="0.4">
      <c r="A118" s="4">
        <v>45649</v>
      </c>
      <c r="B118" s="3" t="s">
        <v>23</v>
      </c>
      <c r="C118" s="5">
        <v>1900</v>
      </c>
      <c r="D118" s="5">
        <v>311</v>
      </c>
      <c r="E118" s="5">
        <v>25177</v>
      </c>
      <c r="F118" s="5">
        <f t="shared" si="6"/>
        <v>1589</v>
      </c>
      <c r="G118" s="5">
        <v>2.89</v>
      </c>
      <c r="H118" s="15">
        <v>14154</v>
      </c>
      <c r="I118" s="25">
        <f t="shared" si="7"/>
        <v>6.3113158835445049E-2</v>
      </c>
    </row>
    <row r="119" spans="1:9" ht="15" thickBot="1" x14ac:dyDescent="0.4">
      <c r="A119" s="4">
        <v>45649</v>
      </c>
      <c r="B119" s="3" t="s">
        <v>14</v>
      </c>
      <c r="C119" s="5">
        <v>1137</v>
      </c>
      <c r="D119" s="5">
        <v>226</v>
      </c>
      <c r="E119" s="5">
        <v>81119</v>
      </c>
      <c r="F119" s="5">
        <f t="shared" si="6"/>
        <v>911</v>
      </c>
      <c r="G119" s="5">
        <v>7.74</v>
      </c>
      <c r="H119" s="15">
        <v>35359</v>
      </c>
      <c r="I119" s="25">
        <f t="shared" si="7"/>
        <v>1.1230414576116569E-2</v>
      </c>
    </row>
    <row r="120" spans="1:9" ht="15" thickBot="1" x14ac:dyDescent="0.4">
      <c r="A120" s="4">
        <v>45649</v>
      </c>
      <c r="B120" s="3" t="s">
        <v>35</v>
      </c>
      <c r="C120" s="5">
        <v>1155</v>
      </c>
      <c r="D120" s="5">
        <v>425</v>
      </c>
      <c r="E120" s="5">
        <v>93347</v>
      </c>
      <c r="F120" s="5">
        <f t="shared" si="6"/>
        <v>730</v>
      </c>
      <c r="G120" s="5">
        <v>2.02</v>
      </c>
      <c r="H120" s="15">
        <v>47502</v>
      </c>
      <c r="I120" s="25">
        <f t="shared" si="7"/>
        <v>7.8202834584935772E-3</v>
      </c>
    </row>
    <row r="121" spans="1:9" ht="15" thickBot="1" x14ac:dyDescent="0.4">
      <c r="A121" s="4">
        <v>45649</v>
      </c>
      <c r="B121" s="3" t="s">
        <v>28</v>
      </c>
      <c r="C121" s="5">
        <v>1092</v>
      </c>
      <c r="D121" s="5">
        <v>408</v>
      </c>
      <c r="E121" s="5">
        <v>280795</v>
      </c>
      <c r="F121" s="5">
        <f t="shared" si="6"/>
        <v>684</v>
      </c>
      <c r="G121" s="5">
        <v>8.44</v>
      </c>
      <c r="H121" s="15">
        <v>4683</v>
      </c>
      <c r="I121" s="25">
        <f t="shared" si="7"/>
        <v>2.4359408109118751E-3</v>
      </c>
    </row>
    <row r="122" spans="1:9" ht="15" thickBot="1" x14ac:dyDescent="0.4">
      <c r="A122" s="4">
        <v>45656</v>
      </c>
      <c r="B122" s="3" t="s">
        <v>35</v>
      </c>
      <c r="C122" s="5">
        <v>1980</v>
      </c>
      <c r="D122" s="5">
        <v>204</v>
      </c>
      <c r="E122" s="5">
        <v>379431</v>
      </c>
      <c r="F122" s="5">
        <f t="shared" si="6"/>
        <v>1776</v>
      </c>
      <c r="G122" s="5">
        <v>3.09</v>
      </c>
      <c r="H122" s="15">
        <v>25140</v>
      </c>
      <c r="I122" s="25">
        <f t="shared" si="7"/>
        <v>4.6806929323118035E-3</v>
      </c>
    </row>
    <row r="123" spans="1:9" ht="15" thickBot="1" x14ac:dyDescent="0.4">
      <c r="A123" s="4">
        <v>45656</v>
      </c>
      <c r="B123" s="3" t="s">
        <v>28</v>
      </c>
      <c r="C123" s="5">
        <v>1814</v>
      </c>
      <c r="D123" s="5">
        <v>49</v>
      </c>
      <c r="E123" s="5">
        <v>140804</v>
      </c>
      <c r="F123" s="5">
        <f t="shared" si="6"/>
        <v>1765</v>
      </c>
      <c r="G123" s="5">
        <v>1.76</v>
      </c>
      <c r="H123" s="15">
        <v>4313</v>
      </c>
      <c r="I123" s="25">
        <f t="shared" si="7"/>
        <v>1.253515525127127E-2</v>
      </c>
    </row>
    <row r="124" spans="1:9" ht="15" thickBot="1" x14ac:dyDescent="0.4">
      <c r="A124" s="4">
        <v>45656</v>
      </c>
      <c r="B124" s="3" t="s">
        <v>14</v>
      </c>
      <c r="C124" s="5">
        <v>1786</v>
      </c>
      <c r="D124" s="5">
        <v>257</v>
      </c>
      <c r="E124" s="5">
        <v>274831</v>
      </c>
      <c r="F124" s="5">
        <f t="shared" si="6"/>
        <v>1529</v>
      </c>
      <c r="G124" s="5">
        <v>4.68</v>
      </c>
      <c r="H124" s="15">
        <v>9118</v>
      </c>
      <c r="I124" s="25">
        <f t="shared" si="7"/>
        <v>5.5634189738421064E-3</v>
      </c>
    </row>
    <row r="125" spans="1:9" ht="15" thickBot="1" x14ac:dyDescent="0.4">
      <c r="A125" s="4">
        <v>45656</v>
      </c>
      <c r="B125" s="3" t="s">
        <v>23</v>
      </c>
      <c r="C125" s="5">
        <v>1495</v>
      </c>
      <c r="D125" s="5">
        <v>35</v>
      </c>
      <c r="E125" s="5">
        <v>136845</v>
      </c>
      <c r="F125" s="5">
        <f t="shared" si="6"/>
        <v>1460</v>
      </c>
      <c r="G125" s="5">
        <v>4.4800000000000004</v>
      </c>
      <c r="H125" s="15">
        <v>39931</v>
      </c>
      <c r="I125" s="25">
        <f t="shared" si="7"/>
        <v>1.0669005078738719E-2</v>
      </c>
    </row>
    <row r="126" spans="1:9" ht="15" thickBot="1" x14ac:dyDescent="0.4">
      <c r="A126" s="4">
        <v>45663</v>
      </c>
      <c r="B126" s="3" t="s">
        <v>14</v>
      </c>
      <c r="C126" s="5">
        <v>1633</v>
      </c>
      <c r="D126" s="5">
        <v>445</v>
      </c>
      <c r="E126" s="5">
        <v>371156</v>
      </c>
      <c r="F126" s="5">
        <f t="shared" si="6"/>
        <v>1188</v>
      </c>
      <c r="G126" s="5">
        <v>2.2200000000000002</v>
      </c>
      <c r="H126" s="15">
        <v>2798</v>
      </c>
      <c r="I126" s="25">
        <f t="shared" si="7"/>
        <v>3.2008104408927781E-3</v>
      </c>
    </row>
    <row r="127" spans="1:9" ht="15" thickBot="1" x14ac:dyDescent="0.4">
      <c r="A127" s="4">
        <v>45663</v>
      </c>
      <c r="B127" s="3" t="s">
        <v>28</v>
      </c>
      <c r="C127" s="5">
        <v>1013</v>
      </c>
      <c r="D127" s="5">
        <v>110</v>
      </c>
      <c r="E127" s="5">
        <v>466382</v>
      </c>
      <c r="F127" s="5">
        <f t="shared" si="6"/>
        <v>903</v>
      </c>
      <c r="G127" s="5">
        <v>5.3</v>
      </c>
      <c r="H127" s="15">
        <v>37132</v>
      </c>
      <c r="I127" s="25">
        <f t="shared" si="7"/>
        <v>1.9361810704529763E-3</v>
      </c>
    </row>
    <row r="128" spans="1:9" ht="15" thickBot="1" x14ac:dyDescent="0.4">
      <c r="A128" s="4">
        <v>45663</v>
      </c>
      <c r="B128" s="3" t="s">
        <v>23</v>
      </c>
      <c r="C128" s="5">
        <v>891</v>
      </c>
      <c r="D128" s="5">
        <v>45</v>
      </c>
      <c r="E128" s="5">
        <v>95410</v>
      </c>
      <c r="F128" s="5">
        <f t="shared" si="6"/>
        <v>846</v>
      </c>
      <c r="G128" s="5">
        <v>8.33</v>
      </c>
      <c r="H128" s="15">
        <v>15045</v>
      </c>
      <c r="I128" s="25">
        <f t="shared" si="7"/>
        <v>8.8669950738916262E-3</v>
      </c>
    </row>
    <row r="129" spans="1:9" ht="15" thickBot="1" x14ac:dyDescent="0.4">
      <c r="A129" s="4">
        <v>45663</v>
      </c>
      <c r="B129" s="3" t="s">
        <v>35</v>
      </c>
      <c r="C129" s="5">
        <v>816</v>
      </c>
      <c r="D129" s="5">
        <v>196</v>
      </c>
      <c r="E129" s="5">
        <v>95728</v>
      </c>
      <c r="F129" s="5">
        <f t="shared" si="6"/>
        <v>620</v>
      </c>
      <c r="G129" s="5">
        <v>8.1999999999999993</v>
      </c>
      <c r="H129" s="15">
        <v>17951</v>
      </c>
      <c r="I129" s="25">
        <f t="shared" si="7"/>
        <v>6.4766839378238338E-3</v>
      </c>
    </row>
    <row r="130" spans="1:9" ht="15" thickBot="1" x14ac:dyDescent="0.4">
      <c r="A130" s="4">
        <v>45670</v>
      </c>
      <c r="B130" s="3" t="s">
        <v>28</v>
      </c>
      <c r="C130" s="5">
        <v>1855</v>
      </c>
      <c r="D130" s="5">
        <v>133</v>
      </c>
      <c r="E130" s="5">
        <v>349413</v>
      </c>
      <c r="F130" s="5">
        <f t="shared" ref="F130:F161" si="8">C130-D130</f>
        <v>1722</v>
      </c>
      <c r="G130" s="5">
        <v>3.3</v>
      </c>
      <c r="H130" s="15">
        <v>14548</v>
      </c>
      <c r="I130" s="25">
        <f t="shared" ref="I130:I161" si="9">(C130-D130)/E130</f>
        <v>4.9282654051223049E-3</v>
      </c>
    </row>
    <row r="131" spans="1:9" ht="15" thickBot="1" x14ac:dyDescent="0.4">
      <c r="A131" s="4">
        <v>45670</v>
      </c>
      <c r="B131" s="3" t="s">
        <v>23</v>
      </c>
      <c r="C131" s="5">
        <v>1331</v>
      </c>
      <c r="D131" s="5">
        <v>430</v>
      </c>
      <c r="E131" s="5">
        <v>14437</v>
      </c>
      <c r="F131" s="5">
        <f t="shared" si="8"/>
        <v>901</v>
      </c>
      <c r="G131" s="5">
        <v>3.29</v>
      </c>
      <c r="H131" s="15">
        <v>40868</v>
      </c>
      <c r="I131" s="25">
        <f t="shared" si="9"/>
        <v>6.2409087760615087E-2</v>
      </c>
    </row>
    <row r="132" spans="1:9" ht="15" thickBot="1" x14ac:dyDescent="0.4">
      <c r="A132" s="4">
        <v>45670</v>
      </c>
      <c r="B132" s="3" t="s">
        <v>35</v>
      </c>
      <c r="C132" s="5">
        <v>651</v>
      </c>
      <c r="D132" s="5">
        <v>353</v>
      </c>
      <c r="E132" s="5">
        <v>224699</v>
      </c>
      <c r="F132" s="5">
        <f t="shared" si="8"/>
        <v>298</v>
      </c>
      <c r="G132" s="5">
        <v>5.61</v>
      </c>
      <c r="H132" s="15">
        <v>45708</v>
      </c>
      <c r="I132" s="25">
        <f t="shared" si="9"/>
        <v>1.3262186302564765E-3</v>
      </c>
    </row>
    <row r="133" spans="1:9" ht="15" thickBot="1" x14ac:dyDescent="0.4">
      <c r="A133" s="4">
        <v>45670</v>
      </c>
      <c r="B133" s="3" t="s">
        <v>14</v>
      </c>
      <c r="C133" s="5">
        <v>118</v>
      </c>
      <c r="D133" s="5">
        <v>262</v>
      </c>
      <c r="E133" s="5">
        <v>487896</v>
      </c>
      <c r="F133" s="5">
        <f t="shared" si="8"/>
        <v>-144</v>
      </c>
      <c r="G133" s="5">
        <v>2.56</v>
      </c>
      <c r="H133" s="15">
        <v>12350</v>
      </c>
      <c r="I133" s="25">
        <f t="shared" si="9"/>
        <v>-2.9514486693885583E-4</v>
      </c>
    </row>
    <row r="134" spans="1:9" ht="15" thickBot="1" x14ac:dyDescent="0.4">
      <c r="A134" s="4">
        <v>45677</v>
      </c>
      <c r="B134" s="3" t="s">
        <v>28</v>
      </c>
      <c r="C134" s="5">
        <v>1748</v>
      </c>
      <c r="D134" s="5">
        <v>176</v>
      </c>
      <c r="E134" s="5">
        <v>383681</v>
      </c>
      <c r="F134" s="5">
        <f t="shared" si="8"/>
        <v>1572</v>
      </c>
      <c r="G134" s="5">
        <v>9.24</v>
      </c>
      <c r="H134" s="15">
        <v>43122</v>
      </c>
      <c r="I134" s="25">
        <f t="shared" si="9"/>
        <v>4.0971536250166149E-3</v>
      </c>
    </row>
    <row r="135" spans="1:9" ht="15" thickBot="1" x14ac:dyDescent="0.4">
      <c r="A135" s="4">
        <v>45677</v>
      </c>
      <c r="B135" s="3" t="s">
        <v>14</v>
      </c>
      <c r="C135" s="5">
        <v>1040</v>
      </c>
      <c r="D135" s="5">
        <v>149</v>
      </c>
      <c r="E135" s="5">
        <v>124404</v>
      </c>
      <c r="F135" s="5">
        <f t="shared" si="8"/>
        <v>891</v>
      </c>
      <c r="G135" s="5">
        <v>5.23</v>
      </c>
      <c r="H135" s="15">
        <v>45380</v>
      </c>
      <c r="I135" s="25">
        <f t="shared" si="9"/>
        <v>7.1621491270377159E-3</v>
      </c>
    </row>
    <row r="136" spans="1:9" ht="15" thickBot="1" x14ac:dyDescent="0.4">
      <c r="A136" s="4">
        <v>45677</v>
      </c>
      <c r="B136" s="3" t="s">
        <v>23</v>
      </c>
      <c r="C136" s="5">
        <v>1166</v>
      </c>
      <c r="D136" s="5">
        <v>442</v>
      </c>
      <c r="E136" s="5">
        <v>336949</v>
      </c>
      <c r="F136" s="5">
        <f t="shared" si="8"/>
        <v>724</v>
      </c>
      <c r="G136" s="5">
        <v>4.68</v>
      </c>
      <c r="H136" s="15">
        <v>7705</v>
      </c>
      <c r="I136" s="25">
        <f t="shared" si="9"/>
        <v>2.1486931256659019E-3</v>
      </c>
    </row>
    <row r="137" spans="1:9" ht="15" thickBot="1" x14ac:dyDescent="0.4">
      <c r="A137" s="4">
        <v>45677</v>
      </c>
      <c r="B137" s="3" t="s">
        <v>35</v>
      </c>
      <c r="C137" s="5">
        <v>663</v>
      </c>
      <c r="D137" s="5">
        <v>236</v>
      </c>
      <c r="E137" s="5">
        <v>479490</v>
      </c>
      <c r="F137" s="5">
        <f t="shared" si="8"/>
        <v>427</v>
      </c>
      <c r="G137" s="5">
        <v>4.51</v>
      </c>
      <c r="H137" s="15">
        <v>23853</v>
      </c>
      <c r="I137" s="25">
        <f t="shared" si="9"/>
        <v>8.9052952094934197E-4</v>
      </c>
    </row>
    <row r="138" spans="1:9" ht="15" thickBot="1" x14ac:dyDescent="0.4">
      <c r="A138" s="4">
        <v>45684</v>
      </c>
      <c r="B138" s="3" t="s">
        <v>14</v>
      </c>
      <c r="C138" s="5">
        <v>1501</v>
      </c>
      <c r="D138" s="5">
        <v>75</v>
      </c>
      <c r="E138" s="5">
        <v>262569</v>
      </c>
      <c r="F138" s="5">
        <f t="shared" si="8"/>
        <v>1426</v>
      </c>
      <c r="G138" s="5">
        <v>2.0099999999999998</v>
      </c>
      <c r="H138" s="15">
        <v>19119</v>
      </c>
      <c r="I138" s="25">
        <f t="shared" si="9"/>
        <v>5.4309533874905263E-3</v>
      </c>
    </row>
    <row r="139" spans="1:9" ht="15" thickBot="1" x14ac:dyDescent="0.4">
      <c r="A139" s="4">
        <v>45684</v>
      </c>
      <c r="B139" s="3" t="s">
        <v>23</v>
      </c>
      <c r="C139" s="5">
        <v>1411</v>
      </c>
      <c r="D139" s="5">
        <v>186</v>
      </c>
      <c r="E139" s="5">
        <v>461669</v>
      </c>
      <c r="F139" s="5">
        <f t="shared" si="8"/>
        <v>1225</v>
      </c>
      <c r="G139" s="5">
        <v>3.72</v>
      </c>
      <c r="H139" s="15">
        <v>43999</v>
      </c>
      <c r="I139" s="25">
        <f t="shared" si="9"/>
        <v>2.6534161921203288E-3</v>
      </c>
    </row>
    <row r="140" spans="1:9" ht="15" thickBot="1" x14ac:dyDescent="0.4">
      <c r="A140" s="4">
        <v>45684</v>
      </c>
      <c r="B140" s="3" t="s">
        <v>35</v>
      </c>
      <c r="C140" s="5">
        <v>1249</v>
      </c>
      <c r="D140" s="5">
        <v>351</v>
      </c>
      <c r="E140" s="5">
        <v>321307</v>
      </c>
      <c r="F140" s="5">
        <f t="shared" si="8"/>
        <v>898</v>
      </c>
      <c r="G140" s="5">
        <v>6.37</v>
      </c>
      <c r="H140" s="15">
        <v>20560</v>
      </c>
      <c r="I140" s="25">
        <f t="shared" si="9"/>
        <v>2.7948348464241365E-3</v>
      </c>
    </row>
    <row r="141" spans="1:9" ht="15" thickBot="1" x14ac:dyDescent="0.4">
      <c r="A141" s="4">
        <v>45684</v>
      </c>
      <c r="B141" s="3" t="s">
        <v>28</v>
      </c>
      <c r="C141" s="5">
        <v>115</v>
      </c>
      <c r="D141" s="5">
        <v>281</v>
      </c>
      <c r="E141" s="5">
        <v>357265</v>
      </c>
      <c r="F141" s="5">
        <f t="shared" si="8"/>
        <v>-166</v>
      </c>
      <c r="G141" s="5">
        <v>9.23</v>
      </c>
      <c r="H141" s="15">
        <v>25525</v>
      </c>
      <c r="I141" s="25">
        <f t="shared" si="9"/>
        <v>-4.6464109274628077E-4</v>
      </c>
    </row>
    <row r="142" spans="1:9" ht="15" thickBot="1" x14ac:dyDescent="0.4">
      <c r="A142" s="4">
        <v>45691</v>
      </c>
      <c r="B142" s="3" t="s">
        <v>28</v>
      </c>
      <c r="C142" s="5">
        <v>1556</v>
      </c>
      <c r="D142" s="5">
        <v>476</v>
      </c>
      <c r="E142" s="5">
        <v>351556</v>
      </c>
      <c r="F142" s="5">
        <f t="shared" si="8"/>
        <v>1080</v>
      </c>
      <c r="G142" s="5">
        <v>3.89</v>
      </c>
      <c r="H142" s="15">
        <v>10825</v>
      </c>
      <c r="I142" s="25">
        <f t="shared" si="9"/>
        <v>3.0720567989168156E-3</v>
      </c>
    </row>
    <row r="143" spans="1:9" ht="15" thickBot="1" x14ac:dyDescent="0.4">
      <c r="A143" s="4">
        <v>45691</v>
      </c>
      <c r="B143" s="3" t="s">
        <v>35</v>
      </c>
      <c r="C143" s="5">
        <v>1159</v>
      </c>
      <c r="D143" s="5">
        <v>411</v>
      </c>
      <c r="E143" s="5">
        <v>135987</v>
      </c>
      <c r="F143" s="5">
        <f t="shared" si="8"/>
        <v>748</v>
      </c>
      <c r="G143" s="5">
        <v>8.6999999999999993</v>
      </c>
      <c r="H143" s="15">
        <v>40323</v>
      </c>
      <c r="I143" s="25">
        <f t="shared" si="9"/>
        <v>5.5005257855530306E-3</v>
      </c>
    </row>
    <row r="144" spans="1:9" ht="15" thickBot="1" x14ac:dyDescent="0.4">
      <c r="A144" s="4">
        <v>45691</v>
      </c>
      <c r="B144" s="3" t="s">
        <v>14</v>
      </c>
      <c r="C144" s="5">
        <v>927</v>
      </c>
      <c r="D144" s="5">
        <v>358</v>
      </c>
      <c r="E144" s="5">
        <v>177554</v>
      </c>
      <c r="F144" s="5">
        <f t="shared" si="8"/>
        <v>569</v>
      </c>
      <c r="G144" s="5">
        <v>6.95</v>
      </c>
      <c r="H144" s="15">
        <v>48270</v>
      </c>
      <c r="I144" s="25">
        <f t="shared" si="9"/>
        <v>3.2046588643454949E-3</v>
      </c>
    </row>
    <row r="145" spans="1:9" ht="15" thickBot="1" x14ac:dyDescent="0.4">
      <c r="A145" s="4">
        <v>45691</v>
      </c>
      <c r="B145" s="3" t="s">
        <v>23</v>
      </c>
      <c r="C145" s="5">
        <v>152</v>
      </c>
      <c r="D145" s="5">
        <v>355</v>
      </c>
      <c r="E145" s="5">
        <v>270766</v>
      </c>
      <c r="F145" s="5">
        <f t="shared" si="8"/>
        <v>-203</v>
      </c>
      <c r="G145" s="5">
        <v>9.48</v>
      </c>
      <c r="H145" s="15">
        <v>18001</v>
      </c>
      <c r="I145" s="25">
        <f t="shared" si="9"/>
        <v>-7.4972485467156139E-4</v>
      </c>
    </row>
    <row r="146" spans="1:9" ht="15" thickBot="1" x14ac:dyDescent="0.4">
      <c r="A146" s="4">
        <v>45698</v>
      </c>
      <c r="B146" s="3" t="s">
        <v>28</v>
      </c>
      <c r="C146" s="5">
        <v>1957</v>
      </c>
      <c r="D146" s="5">
        <v>234</v>
      </c>
      <c r="E146" s="5">
        <v>222126</v>
      </c>
      <c r="F146" s="5">
        <f t="shared" si="8"/>
        <v>1723</v>
      </c>
      <c r="G146" s="5">
        <v>4.6100000000000003</v>
      </c>
      <c r="H146" s="15">
        <v>3314</v>
      </c>
      <c r="I146" s="25">
        <f t="shared" si="9"/>
        <v>7.7568587198256845E-3</v>
      </c>
    </row>
    <row r="147" spans="1:9" ht="15" thickBot="1" x14ac:dyDescent="0.4">
      <c r="A147" s="4">
        <v>45698</v>
      </c>
      <c r="B147" s="3" t="s">
        <v>23</v>
      </c>
      <c r="C147" s="5">
        <v>1707</v>
      </c>
      <c r="D147" s="5">
        <v>263</v>
      </c>
      <c r="E147" s="5">
        <v>485280</v>
      </c>
      <c r="F147" s="5">
        <f t="shared" si="8"/>
        <v>1444</v>
      </c>
      <c r="G147" s="5">
        <v>9.0299999999999994</v>
      </c>
      <c r="H147" s="15">
        <v>24494</v>
      </c>
      <c r="I147" s="25">
        <f t="shared" si="9"/>
        <v>2.9756017144741179E-3</v>
      </c>
    </row>
    <row r="148" spans="1:9" ht="15" thickBot="1" x14ac:dyDescent="0.4">
      <c r="A148" s="4">
        <v>45698</v>
      </c>
      <c r="B148" s="3" t="s">
        <v>14</v>
      </c>
      <c r="C148" s="5">
        <v>1587</v>
      </c>
      <c r="D148" s="5">
        <v>385</v>
      </c>
      <c r="E148" s="5">
        <v>126582</v>
      </c>
      <c r="F148" s="5">
        <f t="shared" si="8"/>
        <v>1202</v>
      </c>
      <c r="G148" s="5">
        <v>6.99</v>
      </c>
      <c r="H148" s="15">
        <v>42832</v>
      </c>
      <c r="I148" s="25">
        <f t="shared" si="9"/>
        <v>9.4958208908059605E-3</v>
      </c>
    </row>
    <row r="149" spans="1:9" ht="15" thickBot="1" x14ac:dyDescent="0.4">
      <c r="A149" s="4">
        <v>45698</v>
      </c>
      <c r="B149" s="3" t="s">
        <v>35</v>
      </c>
      <c r="C149" s="5">
        <v>1294</v>
      </c>
      <c r="D149" s="5">
        <v>382</v>
      </c>
      <c r="E149" s="5">
        <v>309914</v>
      </c>
      <c r="F149" s="5">
        <f t="shared" si="8"/>
        <v>912</v>
      </c>
      <c r="G149" s="5">
        <v>8.0299999999999994</v>
      </c>
      <c r="H149" s="15">
        <v>23489</v>
      </c>
      <c r="I149" s="25">
        <f t="shared" si="9"/>
        <v>2.9427518601934728E-3</v>
      </c>
    </row>
    <row r="150" spans="1:9" ht="15" thickBot="1" x14ac:dyDescent="0.4">
      <c r="A150" s="4">
        <v>45705</v>
      </c>
      <c r="B150" s="3" t="s">
        <v>35</v>
      </c>
      <c r="C150" s="5">
        <v>1895</v>
      </c>
      <c r="D150" s="5">
        <v>305</v>
      </c>
      <c r="E150" s="5">
        <v>104967</v>
      </c>
      <c r="F150" s="5">
        <f t="shared" si="8"/>
        <v>1590</v>
      </c>
      <c r="G150" s="5">
        <v>3.85</v>
      </c>
      <c r="H150" s="15">
        <v>31853</v>
      </c>
      <c r="I150" s="25">
        <f t="shared" si="9"/>
        <v>1.5147617822744291E-2</v>
      </c>
    </row>
    <row r="151" spans="1:9" ht="15" thickBot="1" x14ac:dyDescent="0.4">
      <c r="A151" s="4">
        <v>45705</v>
      </c>
      <c r="B151" s="3" t="s">
        <v>23</v>
      </c>
      <c r="C151" s="5">
        <v>1662</v>
      </c>
      <c r="D151" s="5">
        <v>487</v>
      </c>
      <c r="E151" s="5">
        <v>105980</v>
      </c>
      <c r="F151" s="5">
        <f t="shared" si="8"/>
        <v>1175</v>
      </c>
      <c r="G151" s="5">
        <v>9.08</v>
      </c>
      <c r="H151" s="15">
        <v>22996</v>
      </c>
      <c r="I151" s="25">
        <f t="shared" si="9"/>
        <v>1.1086997546706926E-2</v>
      </c>
    </row>
    <row r="152" spans="1:9" ht="15" thickBot="1" x14ac:dyDescent="0.4">
      <c r="A152" s="4">
        <v>45705</v>
      </c>
      <c r="B152" s="3" t="s">
        <v>28</v>
      </c>
      <c r="C152" s="5">
        <v>1138</v>
      </c>
      <c r="D152" s="5">
        <v>173</v>
      </c>
      <c r="E152" s="5">
        <v>453243</v>
      </c>
      <c r="F152" s="5">
        <f t="shared" si="8"/>
        <v>965</v>
      </c>
      <c r="G152" s="5">
        <v>2.86</v>
      </c>
      <c r="H152" s="15">
        <v>44097</v>
      </c>
      <c r="I152" s="25">
        <f t="shared" si="9"/>
        <v>2.1291007252180398E-3</v>
      </c>
    </row>
    <row r="153" spans="1:9" ht="15" thickBot="1" x14ac:dyDescent="0.4">
      <c r="A153" s="4">
        <v>45705</v>
      </c>
      <c r="B153" s="3" t="s">
        <v>14</v>
      </c>
      <c r="C153" s="5">
        <v>362</v>
      </c>
      <c r="D153" s="5">
        <v>399</v>
      </c>
      <c r="E153" s="5">
        <v>145608</v>
      </c>
      <c r="F153" s="5">
        <f t="shared" si="8"/>
        <v>-37</v>
      </c>
      <c r="G153" s="5">
        <v>7.3</v>
      </c>
      <c r="H153" s="15">
        <v>37636</v>
      </c>
      <c r="I153" s="25">
        <f t="shared" si="9"/>
        <v>-2.5410691720235154E-4</v>
      </c>
    </row>
    <row r="154" spans="1:9" ht="15" thickBot="1" x14ac:dyDescent="0.4">
      <c r="A154" s="4">
        <v>45712</v>
      </c>
      <c r="B154" s="3" t="s">
        <v>35</v>
      </c>
      <c r="C154" s="5">
        <v>1884</v>
      </c>
      <c r="D154" s="5">
        <v>177</v>
      </c>
      <c r="E154" s="5">
        <v>230448</v>
      </c>
      <c r="F154" s="5">
        <f t="shared" si="8"/>
        <v>1707</v>
      </c>
      <c r="G154" s="5">
        <v>7.8</v>
      </c>
      <c r="H154" s="15">
        <v>22713</v>
      </c>
      <c r="I154" s="25">
        <f t="shared" si="9"/>
        <v>7.4073109768798169E-3</v>
      </c>
    </row>
    <row r="155" spans="1:9" ht="15" thickBot="1" x14ac:dyDescent="0.4">
      <c r="A155" s="4">
        <v>45712</v>
      </c>
      <c r="B155" s="3" t="s">
        <v>28</v>
      </c>
      <c r="C155" s="5">
        <v>1440</v>
      </c>
      <c r="D155" s="5">
        <v>65</v>
      </c>
      <c r="E155" s="5">
        <v>126524</v>
      </c>
      <c r="F155" s="5">
        <f t="shared" si="8"/>
        <v>1375</v>
      </c>
      <c r="G155" s="5">
        <v>4.34</v>
      </c>
      <c r="H155" s="15">
        <v>49772</v>
      </c>
      <c r="I155" s="25">
        <f t="shared" si="9"/>
        <v>1.0867503398564699E-2</v>
      </c>
    </row>
    <row r="156" spans="1:9" ht="15" thickBot="1" x14ac:dyDescent="0.4">
      <c r="A156" s="4">
        <v>45712</v>
      </c>
      <c r="B156" s="3" t="s">
        <v>23</v>
      </c>
      <c r="C156" s="5">
        <v>1063</v>
      </c>
      <c r="D156" s="5">
        <v>47</v>
      </c>
      <c r="E156" s="5">
        <v>464239</v>
      </c>
      <c r="F156" s="5">
        <f t="shared" si="8"/>
        <v>1016</v>
      </c>
      <c r="G156" s="5">
        <v>6.58</v>
      </c>
      <c r="H156" s="15">
        <v>39031</v>
      </c>
      <c r="I156" s="25">
        <f t="shared" si="9"/>
        <v>2.1885278918832756E-3</v>
      </c>
    </row>
    <row r="157" spans="1:9" ht="15" thickBot="1" x14ac:dyDescent="0.4">
      <c r="A157" s="4">
        <v>45712</v>
      </c>
      <c r="B157" s="3" t="s">
        <v>14</v>
      </c>
      <c r="C157" s="5">
        <v>861</v>
      </c>
      <c r="D157" s="5">
        <v>153</v>
      </c>
      <c r="E157" s="5">
        <v>317007</v>
      </c>
      <c r="F157" s="5">
        <f t="shared" si="8"/>
        <v>708</v>
      </c>
      <c r="G157" s="5">
        <v>3.85</v>
      </c>
      <c r="H157" s="15">
        <v>8718</v>
      </c>
      <c r="I157" s="25">
        <f t="shared" si="9"/>
        <v>2.2333891680625349E-3</v>
      </c>
    </row>
    <row r="158" spans="1:9" ht="15" thickBot="1" x14ac:dyDescent="0.4">
      <c r="A158" s="4">
        <v>45719</v>
      </c>
      <c r="B158" s="3" t="s">
        <v>28</v>
      </c>
      <c r="C158" s="5">
        <v>1371</v>
      </c>
      <c r="D158" s="5">
        <v>56</v>
      </c>
      <c r="E158" s="5">
        <v>257579</v>
      </c>
      <c r="F158" s="5">
        <f t="shared" si="8"/>
        <v>1315</v>
      </c>
      <c r="G158" s="5">
        <v>8.6199999999999992</v>
      </c>
      <c r="H158" s="15">
        <v>33799</v>
      </c>
      <c r="I158" s="25">
        <f t="shared" si="9"/>
        <v>5.1052298518124532E-3</v>
      </c>
    </row>
    <row r="159" spans="1:9" ht="15" thickBot="1" x14ac:dyDescent="0.4">
      <c r="A159" s="4">
        <v>45719</v>
      </c>
      <c r="B159" s="3" t="s">
        <v>14</v>
      </c>
      <c r="C159" s="5">
        <v>946</v>
      </c>
      <c r="D159" s="5">
        <v>47</v>
      </c>
      <c r="E159" s="5">
        <v>466575</v>
      </c>
      <c r="F159" s="5">
        <f t="shared" si="8"/>
        <v>899</v>
      </c>
      <c r="G159" s="5">
        <v>8.33</v>
      </c>
      <c r="H159" s="15">
        <v>10002</v>
      </c>
      <c r="I159" s="25">
        <f t="shared" si="9"/>
        <v>1.9268070513850934E-3</v>
      </c>
    </row>
    <row r="160" spans="1:9" ht="15" thickBot="1" x14ac:dyDescent="0.4">
      <c r="A160" s="4">
        <v>45719</v>
      </c>
      <c r="B160" s="3" t="s">
        <v>23</v>
      </c>
      <c r="C160" s="5">
        <v>510</v>
      </c>
      <c r="D160" s="5">
        <v>195</v>
      </c>
      <c r="E160" s="5">
        <v>224534</v>
      </c>
      <c r="F160" s="5">
        <f t="shared" si="8"/>
        <v>315</v>
      </c>
      <c r="G160" s="5">
        <v>9.4</v>
      </c>
      <c r="H160" s="15">
        <v>30987</v>
      </c>
      <c r="I160" s="25">
        <f t="shared" si="9"/>
        <v>1.4029055733207443E-3</v>
      </c>
    </row>
    <row r="161" spans="1:9" ht="15" thickBot="1" x14ac:dyDescent="0.4">
      <c r="A161" s="4">
        <v>45719</v>
      </c>
      <c r="B161" s="3" t="s">
        <v>35</v>
      </c>
      <c r="C161" s="5">
        <v>345</v>
      </c>
      <c r="D161" s="5">
        <v>464</v>
      </c>
      <c r="E161" s="5">
        <v>366881</v>
      </c>
      <c r="F161" s="5">
        <f t="shared" si="8"/>
        <v>-119</v>
      </c>
      <c r="G161" s="5">
        <v>4.55</v>
      </c>
      <c r="H161" s="15">
        <v>20553</v>
      </c>
      <c r="I161" s="25">
        <f t="shared" si="9"/>
        <v>-3.2435585380545735E-4</v>
      </c>
    </row>
    <row r="162" spans="1:9" ht="15" thickBot="1" x14ac:dyDescent="0.4">
      <c r="A162" s="4">
        <v>45726</v>
      </c>
      <c r="B162" s="3" t="s">
        <v>14</v>
      </c>
      <c r="C162" s="5">
        <v>1399</v>
      </c>
      <c r="D162" s="5">
        <v>49</v>
      </c>
      <c r="E162" s="5">
        <v>12471</v>
      </c>
      <c r="F162" s="5">
        <f t="shared" ref="F162:F193" si="10">C162-D162</f>
        <v>1350</v>
      </c>
      <c r="G162" s="5">
        <v>5.12</v>
      </c>
      <c r="H162" s="15">
        <v>14722</v>
      </c>
      <c r="I162" s="25">
        <f t="shared" ref="I162:I193" si="11">(C162-D162)/E162</f>
        <v>0.10825114265095021</v>
      </c>
    </row>
    <row r="163" spans="1:9" ht="15" thickBot="1" x14ac:dyDescent="0.4">
      <c r="A163" s="4">
        <v>45726</v>
      </c>
      <c r="B163" s="3" t="s">
        <v>23</v>
      </c>
      <c r="C163" s="5">
        <v>1658</v>
      </c>
      <c r="D163" s="5">
        <v>416</v>
      </c>
      <c r="E163" s="5">
        <v>98397</v>
      </c>
      <c r="F163" s="5">
        <f t="shared" si="10"/>
        <v>1242</v>
      </c>
      <c r="G163" s="5">
        <v>6.11</v>
      </c>
      <c r="H163" s="15">
        <v>11383</v>
      </c>
      <c r="I163" s="25">
        <f t="shared" si="11"/>
        <v>1.2622336046830695E-2</v>
      </c>
    </row>
    <row r="164" spans="1:9" ht="15" thickBot="1" x14ac:dyDescent="0.4">
      <c r="A164" s="4">
        <v>45726</v>
      </c>
      <c r="B164" s="3" t="s">
        <v>35</v>
      </c>
      <c r="C164" s="5">
        <v>1098</v>
      </c>
      <c r="D164" s="5">
        <v>190</v>
      </c>
      <c r="E164" s="5">
        <v>340842</v>
      </c>
      <c r="F164" s="5">
        <f t="shared" si="10"/>
        <v>908</v>
      </c>
      <c r="G164" s="5">
        <v>9.39</v>
      </c>
      <c r="H164" s="15">
        <v>21539</v>
      </c>
      <c r="I164" s="25">
        <f t="shared" si="11"/>
        <v>2.6639909400836752E-3</v>
      </c>
    </row>
    <row r="165" spans="1:9" ht="15" thickBot="1" x14ac:dyDescent="0.4">
      <c r="A165" s="4">
        <v>45726</v>
      </c>
      <c r="B165" s="3" t="s">
        <v>28</v>
      </c>
      <c r="C165" s="5">
        <v>393</v>
      </c>
      <c r="D165" s="5">
        <v>181</v>
      </c>
      <c r="E165" s="5">
        <v>462142</v>
      </c>
      <c r="F165" s="5">
        <f t="shared" si="10"/>
        <v>212</v>
      </c>
      <c r="G165" s="5">
        <v>7.23</v>
      </c>
      <c r="H165" s="15">
        <v>6296</v>
      </c>
      <c r="I165" s="25">
        <f t="shared" si="11"/>
        <v>4.5873346287504706E-4</v>
      </c>
    </row>
    <row r="166" spans="1:9" ht="15" thickBot="1" x14ac:dyDescent="0.4">
      <c r="A166" s="4">
        <v>45733</v>
      </c>
      <c r="B166" s="3" t="s">
        <v>23</v>
      </c>
      <c r="C166" s="5">
        <v>1596</v>
      </c>
      <c r="D166" s="5">
        <v>211</v>
      </c>
      <c r="E166" s="5">
        <v>17380</v>
      </c>
      <c r="F166" s="5">
        <f t="shared" si="10"/>
        <v>1385</v>
      </c>
      <c r="G166" s="5">
        <v>8.64</v>
      </c>
      <c r="H166" s="15">
        <v>35801</v>
      </c>
      <c r="I166" s="25">
        <f t="shared" si="11"/>
        <v>7.9689298043728429E-2</v>
      </c>
    </row>
    <row r="167" spans="1:9" ht="15" thickBot="1" x14ac:dyDescent="0.4">
      <c r="A167" s="4">
        <v>45733</v>
      </c>
      <c r="B167" s="3" t="s">
        <v>35</v>
      </c>
      <c r="C167" s="5">
        <v>1358</v>
      </c>
      <c r="D167" s="5">
        <v>242</v>
      </c>
      <c r="E167" s="5">
        <v>342129</v>
      </c>
      <c r="F167" s="5">
        <f t="shared" si="10"/>
        <v>1116</v>
      </c>
      <c r="G167" s="5">
        <v>4.9400000000000004</v>
      </c>
      <c r="H167" s="15">
        <v>29116</v>
      </c>
      <c r="I167" s="25">
        <f t="shared" si="11"/>
        <v>3.2619275185675578E-3</v>
      </c>
    </row>
    <row r="168" spans="1:9" ht="15" thickBot="1" x14ac:dyDescent="0.4">
      <c r="A168" s="4">
        <v>45733</v>
      </c>
      <c r="B168" s="3" t="s">
        <v>14</v>
      </c>
      <c r="C168" s="5">
        <v>1077</v>
      </c>
      <c r="D168" s="5">
        <v>216</v>
      </c>
      <c r="E168" s="5">
        <v>12447</v>
      </c>
      <c r="F168" s="5">
        <f t="shared" si="10"/>
        <v>861</v>
      </c>
      <c r="G168" s="5">
        <v>1.8</v>
      </c>
      <c r="H168" s="15">
        <v>14068</v>
      </c>
      <c r="I168" s="25">
        <f t="shared" si="11"/>
        <v>6.9173294769824048E-2</v>
      </c>
    </row>
    <row r="169" spans="1:9" ht="15" thickBot="1" x14ac:dyDescent="0.4">
      <c r="A169" s="4">
        <v>45733</v>
      </c>
      <c r="B169" s="3" t="s">
        <v>28</v>
      </c>
      <c r="C169" s="5">
        <v>1102</v>
      </c>
      <c r="D169" s="5">
        <v>422</v>
      </c>
      <c r="E169" s="5">
        <v>410330</v>
      </c>
      <c r="F169" s="5">
        <f t="shared" si="10"/>
        <v>680</v>
      </c>
      <c r="G169" s="5">
        <v>7.74</v>
      </c>
      <c r="H169" s="15">
        <v>9480</v>
      </c>
      <c r="I169" s="25">
        <f t="shared" si="11"/>
        <v>1.6572027392586454E-3</v>
      </c>
    </row>
    <row r="170" spans="1:9" ht="15" thickBot="1" x14ac:dyDescent="0.4">
      <c r="A170" s="4">
        <v>45740</v>
      </c>
      <c r="B170" s="3" t="s">
        <v>35</v>
      </c>
      <c r="C170" s="5">
        <v>609</v>
      </c>
      <c r="D170" s="5">
        <v>135</v>
      </c>
      <c r="E170" s="5">
        <v>373606</v>
      </c>
      <c r="F170" s="5">
        <f t="shared" si="10"/>
        <v>474</v>
      </c>
      <c r="G170" s="5">
        <v>8.52</v>
      </c>
      <c r="H170" s="15">
        <v>21453</v>
      </c>
      <c r="I170" s="25">
        <f t="shared" si="11"/>
        <v>1.268716241173857E-3</v>
      </c>
    </row>
    <row r="171" spans="1:9" ht="15" thickBot="1" x14ac:dyDescent="0.4">
      <c r="A171" s="4">
        <v>45740</v>
      </c>
      <c r="B171" s="3" t="s">
        <v>28</v>
      </c>
      <c r="C171" s="5">
        <v>490</v>
      </c>
      <c r="D171" s="5">
        <v>29</v>
      </c>
      <c r="E171" s="5">
        <v>364810</v>
      </c>
      <c r="F171" s="5">
        <f t="shared" si="10"/>
        <v>461</v>
      </c>
      <c r="G171" s="5">
        <v>1.53</v>
      </c>
      <c r="H171" s="15">
        <v>49077</v>
      </c>
      <c r="I171" s="25">
        <f t="shared" si="11"/>
        <v>1.2636715002329981E-3</v>
      </c>
    </row>
    <row r="172" spans="1:9" ht="15" thickBot="1" x14ac:dyDescent="0.4">
      <c r="A172" s="4">
        <v>45740</v>
      </c>
      <c r="B172" s="3" t="s">
        <v>23</v>
      </c>
      <c r="C172" s="5">
        <v>442</v>
      </c>
      <c r="D172" s="5">
        <v>53</v>
      </c>
      <c r="E172" s="5">
        <v>441931</v>
      </c>
      <c r="F172" s="5">
        <f t="shared" si="10"/>
        <v>389</v>
      </c>
      <c r="G172" s="5">
        <v>1.87</v>
      </c>
      <c r="H172" s="15">
        <v>20059</v>
      </c>
      <c r="I172" s="25">
        <f t="shared" si="11"/>
        <v>8.8022790888170322E-4</v>
      </c>
    </row>
    <row r="173" spans="1:9" ht="15" thickBot="1" x14ac:dyDescent="0.4">
      <c r="A173" s="4">
        <v>45740</v>
      </c>
      <c r="B173" s="3" t="s">
        <v>14</v>
      </c>
      <c r="C173" s="5">
        <v>364</v>
      </c>
      <c r="D173" s="5">
        <v>72</v>
      </c>
      <c r="E173" s="5">
        <v>211090</v>
      </c>
      <c r="F173" s="5">
        <f t="shared" si="10"/>
        <v>292</v>
      </c>
      <c r="G173" s="5">
        <v>5.53</v>
      </c>
      <c r="H173" s="15">
        <v>21061</v>
      </c>
      <c r="I173" s="25">
        <f t="shared" si="11"/>
        <v>1.3832962243592781E-3</v>
      </c>
    </row>
    <row r="174" spans="1:9" ht="15" thickBot="1" x14ac:dyDescent="0.4">
      <c r="A174" s="4">
        <v>45747</v>
      </c>
      <c r="B174" s="3" t="s">
        <v>14</v>
      </c>
      <c r="C174" s="5">
        <v>1946</v>
      </c>
      <c r="D174" s="5">
        <v>270</v>
      </c>
      <c r="E174" s="5">
        <v>198350</v>
      </c>
      <c r="F174" s="5">
        <f t="shared" si="10"/>
        <v>1676</v>
      </c>
      <c r="G174" s="5">
        <v>7.5</v>
      </c>
      <c r="H174" s="15">
        <v>11805</v>
      </c>
      <c r="I174" s="25">
        <f t="shared" si="11"/>
        <v>8.4497101083942528E-3</v>
      </c>
    </row>
    <row r="175" spans="1:9" ht="15" thickBot="1" x14ac:dyDescent="0.4">
      <c r="A175" s="4">
        <v>45747</v>
      </c>
      <c r="B175" s="3" t="s">
        <v>23</v>
      </c>
      <c r="C175" s="5">
        <v>1957</v>
      </c>
      <c r="D175" s="5">
        <v>490</v>
      </c>
      <c r="E175" s="5">
        <v>435726</v>
      </c>
      <c r="F175" s="5">
        <f t="shared" si="10"/>
        <v>1467</v>
      </c>
      <c r="G175" s="5">
        <v>4.7300000000000004</v>
      </c>
      <c r="H175" s="15">
        <v>15969</v>
      </c>
      <c r="I175" s="25">
        <f t="shared" si="11"/>
        <v>3.3667947287974553E-3</v>
      </c>
    </row>
    <row r="176" spans="1:9" ht="15" thickBot="1" x14ac:dyDescent="0.4">
      <c r="A176" s="4">
        <v>45747</v>
      </c>
      <c r="B176" s="3" t="s">
        <v>28</v>
      </c>
      <c r="C176" s="5">
        <v>1033</v>
      </c>
      <c r="D176" s="5">
        <v>392</v>
      </c>
      <c r="E176" s="5">
        <v>282780</v>
      </c>
      <c r="F176" s="5">
        <f t="shared" si="10"/>
        <v>641</v>
      </c>
      <c r="G176" s="5">
        <v>6.27</v>
      </c>
      <c r="H176" s="15">
        <v>23140</v>
      </c>
      <c r="I176" s="25">
        <f t="shared" si="11"/>
        <v>2.2667798288422093E-3</v>
      </c>
    </row>
    <row r="177" spans="1:9" ht="15" thickBot="1" x14ac:dyDescent="0.4">
      <c r="A177" s="4">
        <v>45747</v>
      </c>
      <c r="B177" s="3" t="s">
        <v>35</v>
      </c>
      <c r="C177" s="5">
        <v>988</v>
      </c>
      <c r="D177" s="5">
        <v>474</v>
      </c>
      <c r="E177" s="5">
        <v>370070</v>
      </c>
      <c r="F177" s="5">
        <f t="shared" si="10"/>
        <v>514</v>
      </c>
      <c r="G177" s="5">
        <v>9.4600000000000009</v>
      </c>
      <c r="H177" s="15">
        <v>23461</v>
      </c>
      <c r="I177" s="25">
        <f t="shared" si="11"/>
        <v>1.3889264193260734E-3</v>
      </c>
    </row>
    <row r="178" spans="1:9" ht="15" thickBot="1" x14ac:dyDescent="0.4">
      <c r="A178" s="4">
        <v>45754</v>
      </c>
      <c r="B178" s="3" t="s">
        <v>35</v>
      </c>
      <c r="C178" s="5">
        <v>1307</v>
      </c>
      <c r="D178" s="5">
        <v>278</v>
      </c>
      <c r="E178" s="5">
        <v>98596</v>
      </c>
      <c r="F178" s="5">
        <f t="shared" si="10"/>
        <v>1029</v>
      </c>
      <c r="G178" s="5">
        <v>2.4900000000000002</v>
      </c>
      <c r="H178" s="15">
        <v>47603</v>
      </c>
      <c r="I178" s="25">
        <f t="shared" si="11"/>
        <v>1.0436528865268368E-2</v>
      </c>
    </row>
    <row r="179" spans="1:9" ht="15" thickBot="1" x14ac:dyDescent="0.4">
      <c r="A179" s="4">
        <v>45754</v>
      </c>
      <c r="B179" s="3" t="s">
        <v>14</v>
      </c>
      <c r="C179" s="5">
        <v>1432</v>
      </c>
      <c r="D179" s="5">
        <v>425</v>
      </c>
      <c r="E179" s="5">
        <v>29589</v>
      </c>
      <c r="F179" s="5">
        <f t="shared" si="10"/>
        <v>1007</v>
      </c>
      <c r="G179" s="5">
        <v>4.5</v>
      </c>
      <c r="H179" s="15">
        <v>42964</v>
      </c>
      <c r="I179" s="25">
        <f t="shared" si="11"/>
        <v>3.4032917638311531E-2</v>
      </c>
    </row>
    <row r="180" spans="1:9" ht="15" thickBot="1" x14ac:dyDescent="0.4">
      <c r="A180" s="4">
        <v>45754</v>
      </c>
      <c r="B180" s="3" t="s">
        <v>23</v>
      </c>
      <c r="C180" s="5">
        <v>623</v>
      </c>
      <c r="D180" s="5">
        <v>414</v>
      </c>
      <c r="E180" s="5">
        <v>290354</v>
      </c>
      <c r="F180" s="5">
        <f t="shared" si="10"/>
        <v>209</v>
      </c>
      <c r="G180" s="5">
        <v>6.49</v>
      </c>
      <c r="H180" s="15">
        <v>39923</v>
      </c>
      <c r="I180" s="25">
        <f t="shared" si="11"/>
        <v>7.1981098934404211E-4</v>
      </c>
    </row>
    <row r="181" spans="1:9" ht="15" thickBot="1" x14ac:dyDescent="0.4">
      <c r="A181" s="4">
        <v>45754</v>
      </c>
      <c r="B181" s="3" t="s">
        <v>28</v>
      </c>
      <c r="C181" s="5">
        <v>559</v>
      </c>
      <c r="D181" s="5">
        <v>392</v>
      </c>
      <c r="E181" s="5">
        <v>78789</v>
      </c>
      <c r="F181" s="5">
        <f t="shared" si="10"/>
        <v>167</v>
      </c>
      <c r="G181" s="5">
        <v>3.19</v>
      </c>
      <c r="H181" s="15">
        <v>2436</v>
      </c>
      <c r="I181" s="25">
        <f t="shared" si="11"/>
        <v>2.1195852212872357E-3</v>
      </c>
    </row>
    <row r="182" spans="1:9" ht="15" thickBot="1" x14ac:dyDescent="0.4">
      <c r="A182" s="4">
        <v>45761</v>
      </c>
      <c r="B182" s="3" t="s">
        <v>23</v>
      </c>
      <c r="C182" s="5">
        <v>520</v>
      </c>
      <c r="D182" s="5">
        <v>375</v>
      </c>
      <c r="E182" s="5">
        <v>369525</v>
      </c>
      <c r="F182" s="5">
        <f t="shared" si="10"/>
        <v>145</v>
      </c>
      <c r="G182" s="5">
        <v>6.54</v>
      </c>
      <c r="H182" s="15">
        <v>20733</v>
      </c>
      <c r="I182" s="25">
        <f t="shared" si="11"/>
        <v>3.9239564305527366E-4</v>
      </c>
    </row>
    <row r="183" spans="1:9" ht="15" thickBot="1" x14ac:dyDescent="0.4">
      <c r="A183" s="4">
        <v>45761</v>
      </c>
      <c r="B183" s="3" t="s">
        <v>14</v>
      </c>
      <c r="C183" s="5">
        <v>353</v>
      </c>
      <c r="D183" s="5">
        <v>300</v>
      </c>
      <c r="E183" s="5">
        <v>142507</v>
      </c>
      <c r="F183" s="5">
        <f t="shared" si="10"/>
        <v>53</v>
      </c>
      <c r="G183" s="5">
        <v>5.3</v>
      </c>
      <c r="H183" s="15">
        <v>11035</v>
      </c>
      <c r="I183" s="25">
        <f t="shared" si="11"/>
        <v>3.7191155522184875E-4</v>
      </c>
    </row>
    <row r="184" spans="1:9" ht="15" thickBot="1" x14ac:dyDescent="0.4">
      <c r="A184" s="4">
        <v>45761</v>
      </c>
      <c r="B184" s="3" t="s">
        <v>28</v>
      </c>
      <c r="C184" s="5">
        <v>198</v>
      </c>
      <c r="D184" s="5">
        <v>358</v>
      </c>
      <c r="E184" s="5">
        <v>66682</v>
      </c>
      <c r="F184" s="5">
        <f t="shared" si="10"/>
        <v>-160</v>
      </c>
      <c r="G184" s="5">
        <v>6.73</v>
      </c>
      <c r="H184" s="15">
        <v>2293</v>
      </c>
      <c r="I184" s="25">
        <f t="shared" si="11"/>
        <v>-2.3994481269308059E-3</v>
      </c>
    </row>
    <row r="185" spans="1:9" ht="15" thickBot="1" x14ac:dyDescent="0.4">
      <c r="A185" s="4">
        <v>45761</v>
      </c>
      <c r="B185" s="3" t="s">
        <v>35</v>
      </c>
      <c r="C185" s="5">
        <v>198</v>
      </c>
      <c r="D185" s="5">
        <v>373</v>
      </c>
      <c r="E185" s="5">
        <v>70707</v>
      </c>
      <c r="F185" s="5">
        <f t="shared" si="10"/>
        <v>-175</v>
      </c>
      <c r="G185" s="5">
        <v>4.83</v>
      </c>
      <c r="H185" s="15">
        <v>25920</v>
      </c>
      <c r="I185" s="25">
        <f t="shared" si="11"/>
        <v>-2.4750024750024749E-3</v>
      </c>
    </row>
    <row r="186" spans="1:9" ht="15" thickBot="1" x14ac:dyDescent="0.4">
      <c r="A186" s="4">
        <v>45768</v>
      </c>
      <c r="B186" s="3" t="s">
        <v>23</v>
      </c>
      <c r="C186" s="5">
        <v>1707</v>
      </c>
      <c r="D186" s="5">
        <v>74</v>
      </c>
      <c r="E186" s="5">
        <v>270958</v>
      </c>
      <c r="F186" s="5">
        <f t="shared" si="10"/>
        <v>1633</v>
      </c>
      <c r="G186" s="5">
        <v>3.09</v>
      </c>
      <c r="H186" s="15">
        <v>14090</v>
      </c>
      <c r="I186" s="25">
        <f t="shared" si="11"/>
        <v>6.0267642955734836E-3</v>
      </c>
    </row>
    <row r="187" spans="1:9" ht="15" thickBot="1" x14ac:dyDescent="0.4">
      <c r="A187" s="4">
        <v>45768</v>
      </c>
      <c r="B187" s="3" t="s">
        <v>35</v>
      </c>
      <c r="C187" s="5">
        <v>1375</v>
      </c>
      <c r="D187" s="5">
        <v>330</v>
      </c>
      <c r="E187" s="5">
        <v>377382</v>
      </c>
      <c r="F187" s="5">
        <f t="shared" si="10"/>
        <v>1045</v>
      </c>
      <c r="G187" s="5">
        <v>2.6</v>
      </c>
      <c r="H187" s="15">
        <v>7875</v>
      </c>
      <c r="I187" s="25">
        <f t="shared" si="11"/>
        <v>2.7690774864725927E-3</v>
      </c>
    </row>
    <row r="188" spans="1:9" ht="15" thickBot="1" x14ac:dyDescent="0.4">
      <c r="A188" s="4">
        <v>45768</v>
      </c>
      <c r="B188" s="3" t="s">
        <v>14</v>
      </c>
      <c r="C188" s="5">
        <v>1147</v>
      </c>
      <c r="D188" s="5">
        <v>388</v>
      </c>
      <c r="E188" s="5">
        <v>333851</v>
      </c>
      <c r="F188" s="5">
        <f t="shared" si="10"/>
        <v>759</v>
      </c>
      <c r="G188" s="5">
        <v>2.44</v>
      </c>
      <c r="H188" s="15">
        <v>8471</v>
      </c>
      <c r="I188" s="25">
        <f t="shared" si="11"/>
        <v>2.2734693021737242E-3</v>
      </c>
    </row>
    <row r="189" spans="1:9" ht="15" thickBot="1" x14ac:dyDescent="0.4">
      <c r="A189" s="4">
        <v>45768</v>
      </c>
      <c r="B189" s="3" t="s">
        <v>28</v>
      </c>
      <c r="C189" s="5">
        <v>961</v>
      </c>
      <c r="D189" s="5">
        <v>358</v>
      </c>
      <c r="E189" s="5">
        <v>62942</v>
      </c>
      <c r="F189" s="5">
        <f t="shared" si="10"/>
        <v>603</v>
      </c>
      <c r="G189" s="5">
        <v>6.8</v>
      </c>
      <c r="H189" s="15">
        <v>18693</v>
      </c>
      <c r="I189" s="25">
        <f t="shared" si="11"/>
        <v>9.5802484827301332E-3</v>
      </c>
    </row>
    <row r="190" spans="1:9" ht="15" thickBot="1" x14ac:dyDescent="0.4">
      <c r="A190" s="4">
        <v>45775</v>
      </c>
      <c r="B190" s="3" t="s">
        <v>28</v>
      </c>
      <c r="C190" s="5">
        <v>1693</v>
      </c>
      <c r="D190" s="5">
        <v>154</v>
      </c>
      <c r="E190" s="5">
        <v>445944</v>
      </c>
      <c r="F190" s="5">
        <f t="shared" si="10"/>
        <v>1539</v>
      </c>
      <c r="G190" s="5">
        <v>5.69</v>
      </c>
      <c r="H190" s="15">
        <v>14216</v>
      </c>
      <c r="I190" s="25">
        <f t="shared" si="11"/>
        <v>3.4511059684624078E-3</v>
      </c>
    </row>
    <row r="191" spans="1:9" ht="15" thickBot="1" x14ac:dyDescent="0.4">
      <c r="A191" s="4">
        <v>45775</v>
      </c>
      <c r="B191" s="3" t="s">
        <v>14</v>
      </c>
      <c r="C191" s="5">
        <v>1222</v>
      </c>
      <c r="D191" s="5">
        <v>274</v>
      </c>
      <c r="E191" s="5">
        <v>487289</v>
      </c>
      <c r="F191" s="5">
        <f t="shared" si="10"/>
        <v>948</v>
      </c>
      <c r="G191" s="5">
        <v>3.16</v>
      </c>
      <c r="H191" s="15">
        <v>32500</v>
      </c>
      <c r="I191" s="25">
        <f t="shared" si="11"/>
        <v>1.9454574184929272E-3</v>
      </c>
    </row>
    <row r="192" spans="1:9" ht="15" thickBot="1" x14ac:dyDescent="0.4">
      <c r="A192" s="4">
        <v>45775</v>
      </c>
      <c r="B192" s="3" t="s">
        <v>23</v>
      </c>
      <c r="C192" s="5">
        <v>777</v>
      </c>
      <c r="D192" s="5">
        <v>140</v>
      </c>
      <c r="E192" s="5">
        <v>11435</v>
      </c>
      <c r="F192" s="5">
        <f t="shared" si="10"/>
        <v>637</v>
      </c>
      <c r="G192" s="5">
        <v>1.6</v>
      </c>
      <c r="H192" s="15">
        <v>6832</v>
      </c>
      <c r="I192" s="25">
        <f t="shared" si="11"/>
        <v>5.5706165282028861E-2</v>
      </c>
    </row>
    <row r="193" spans="1:9" ht="15" thickBot="1" x14ac:dyDescent="0.4">
      <c r="A193" s="4">
        <v>45775</v>
      </c>
      <c r="B193" s="3" t="s">
        <v>35</v>
      </c>
      <c r="C193" s="5">
        <v>833</v>
      </c>
      <c r="D193" s="5">
        <v>380</v>
      </c>
      <c r="E193" s="5">
        <v>224830</v>
      </c>
      <c r="F193" s="5">
        <f t="shared" si="10"/>
        <v>453</v>
      </c>
      <c r="G193" s="5">
        <v>3.86</v>
      </c>
      <c r="H193" s="15">
        <v>3582</v>
      </c>
      <c r="I193" s="25">
        <f t="shared" si="11"/>
        <v>2.014855668727483E-3</v>
      </c>
    </row>
    <row r="194" spans="1:9" ht="15" thickBot="1" x14ac:dyDescent="0.4">
      <c r="A194" s="4">
        <v>45782</v>
      </c>
      <c r="B194" s="3" t="s">
        <v>28</v>
      </c>
      <c r="C194" s="5">
        <v>1957</v>
      </c>
      <c r="D194" s="5">
        <v>76</v>
      </c>
      <c r="E194" s="5">
        <v>447902</v>
      </c>
      <c r="F194" s="5">
        <f t="shared" ref="F194:F201" si="12">C194-D194</f>
        <v>1881</v>
      </c>
      <c r="G194" s="5">
        <v>6.09</v>
      </c>
      <c r="H194" s="15">
        <v>33381</v>
      </c>
      <c r="I194" s="25">
        <f t="shared" ref="I194:I201" si="13">(C194-D194)/E194</f>
        <v>4.1995793722733989E-3</v>
      </c>
    </row>
    <row r="195" spans="1:9" ht="15" thickBot="1" x14ac:dyDescent="0.4">
      <c r="A195" s="4">
        <v>45782</v>
      </c>
      <c r="B195" s="3" t="s">
        <v>14</v>
      </c>
      <c r="C195" s="5">
        <v>1581</v>
      </c>
      <c r="D195" s="5">
        <v>71</v>
      </c>
      <c r="E195" s="5">
        <v>484364</v>
      </c>
      <c r="F195" s="5">
        <f t="shared" si="12"/>
        <v>1510</v>
      </c>
      <c r="G195" s="5">
        <v>3.55</v>
      </c>
      <c r="H195" s="15">
        <v>16149</v>
      </c>
      <c r="I195" s="25">
        <f t="shared" si="13"/>
        <v>3.1174901520344203E-3</v>
      </c>
    </row>
    <row r="196" spans="1:9" ht="15" thickBot="1" x14ac:dyDescent="0.4">
      <c r="A196" s="4">
        <v>45782</v>
      </c>
      <c r="B196" s="3" t="s">
        <v>23</v>
      </c>
      <c r="C196" s="5">
        <v>1035</v>
      </c>
      <c r="D196" s="5">
        <v>171</v>
      </c>
      <c r="E196" s="5">
        <v>148477</v>
      </c>
      <c r="F196" s="5">
        <f t="shared" si="12"/>
        <v>864</v>
      </c>
      <c r="G196" s="5">
        <v>5.21</v>
      </c>
      <c r="H196" s="15">
        <v>7541</v>
      </c>
      <c r="I196" s="25">
        <f t="shared" si="13"/>
        <v>5.8190830903102836E-3</v>
      </c>
    </row>
    <row r="197" spans="1:9" ht="15" thickBot="1" x14ac:dyDescent="0.4">
      <c r="A197" s="4">
        <v>45782</v>
      </c>
      <c r="B197" s="3" t="s">
        <v>35</v>
      </c>
      <c r="C197" s="5">
        <v>405</v>
      </c>
      <c r="D197" s="5">
        <v>66</v>
      </c>
      <c r="E197" s="5">
        <v>418696</v>
      </c>
      <c r="F197" s="5">
        <f t="shared" si="12"/>
        <v>339</v>
      </c>
      <c r="G197" s="5">
        <v>5.59</v>
      </c>
      <c r="H197" s="15">
        <v>48419</v>
      </c>
      <c r="I197" s="25">
        <f t="shared" si="13"/>
        <v>8.0965664826031301E-4</v>
      </c>
    </row>
    <row r="198" spans="1:9" ht="15" thickBot="1" x14ac:dyDescent="0.4">
      <c r="A198" s="4">
        <v>45789</v>
      </c>
      <c r="B198" s="3" t="s">
        <v>28</v>
      </c>
      <c r="C198" s="5">
        <v>1765</v>
      </c>
      <c r="D198" s="5">
        <v>109</v>
      </c>
      <c r="E198" s="5">
        <v>468301</v>
      </c>
      <c r="F198" s="5">
        <f t="shared" si="12"/>
        <v>1656</v>
      </c>
      <c r="G198" s="5">
        <v>1.82</v>
      </c>
      <c r="H198" s="15">
        <v>20042</v>
      </c>
      <c r="I198" s="25">
        <f t="shared" si="13"/>
        <v>3.5361871958419907E-3</v>
      </c>
    </row>
    <row r="199" spans="1:9" ht="15" thickBot="1" x14ac:dyDescent="0.4">
      <c r="A199" s="4">
        <v>45789</v>
      </c>
      <c r="B199" s="3" t="s">
        <v>35</v>
      </c>
      <c r="C199" s="5">
        <v>837</v>
      </c>
      <c r="D199" s="5">
        <v>430</v>
      </c>
      <c r="E199" s="5">
        <v>364820</v>
      </c>
      <c r="F199" s="5">
        <f t="shared" si="12"/>
        <v>407</v>
      </c>
      <c r="G199" s="5">
        <v>4</v>
      </c>
      <c r="H199" s="15">
        <v>49400</v>
      </c>
      <c r="I199" s="25">
        <f t="shared" si="13"/>
        <v>1.1156186612576065E-3</v>
      </c>
    </row>
    <row r="200" spans="1:9" ht="15" thickBot="1" x14ac:dyDescent="0.4">
      <c r="A200" s="4">
        <v>45789</v>
      </c>
      <c r="B200" s="3" t="s">
        <v>14</v>
      </c>
      <c r="C200" s="5">
        <v>337</v>
      </c>
      <c r="D200" s="5">
        <v>68</v>
      </c>
      <c r="E200" s="5">
        <v>456298</v>
      </c>
      <c r="F200" s="5">
        <f t="shared" si="12"/>
        <v>269</v>
      </c>
      <c r="G200" s="5">
        <v>7.57</v>
      </c>
      <c r="H200" s="15">
        <v>4007</v>
      </c>
      <c r="I200" s="25">
        <f t="shared" si="13"/>
        <v>5.8952701962314107E-4</v>
      </c>
    </row>
    <row r="201" spans="1:9" ht="15" thickBot="1" x14ac:dyDescent="0.4">
      <c r="A201" s="4">
        <v>45789</v>
      </c>
      <c r="B201" s="3" t="s">
        <v>23</v>
      </c>
      <c r="C201" s="5">
        <v>119</v>
      </c>
      <c r="D201" s="5">
        <v>456</v>
      </c>
      <c r="E201" s="5">
        <v>82558</v>
      </c>
      <c r="F201" s="5">
        <f t="shared" si="12"/>
        <v>-337</v>
      </c>
      <c r="G201" s="5">
        <v>6.81</v>
      </c>
      <c r="H201" s="15">
        <v>12174</v>
      </c>
      <c r="I201" s="25">
        <f t="shared" si="13"/>
        <v>-4.0819787301048958E-3</v>
      </c>
    </row>
  </sheetData>
  <sortState ref="A2:I201">
    <sortCondition descending="1" ref="F1"/>
  </sortState>
  <conditionalFormatting pivot="1" sqref="N13:N16">
    <cfRule type="colorScale" priority="2">
      <colorScale>
        <cfvo type="min"/>
        <cfvo type="percentile" val="50"/>
        <cfvo type="max"/>
        <color rgb="FFF8696B"/>
        <color rgb="FFFCFCFF"/>
        <color rgb="FF63BE7B"/>
      </colorScale>
    </cfRule>
  </conditionalFormatting>
  <conditionalFormatting pivot="1" sqref="N42:O45">
    <cfRule type="colorScale" priority="1">
      <colorScale>
        <cfvo type="min"/>
        <cfvo type="percentile" val="50"/>
        <cfvo type="max"/>
        <color rgb="FFF8696B"/>
        <color rgb="FFFFEB84"/>
        <color rgb="FF63BE7B"/>
      </colorScale>
    </cfRule>
  </conditionalFormatting>
  <pageMargins left="0.7" right="0.7" top="0.75" bottom="0.75" header="0.3" footer="0.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0"/>
  <sheetViews>
    <sheetView workbookViewId="0">
      <selection activeCell="G2" sqref="G2"/>
    </sheetView>
  </sheetViews>
  <sheetFormatPr defaultRowHeight="14.5" x14ac:dyDescent="0.35"/>
  <cols>
    <col min="1" max="1" width="32.54296875" customWidth="1"/>
    <col min="4" max="4" width="11.08984375" customWidth="1"/>
    <col min="5" max="5" width="10.453125" customWidth="1"/>
    <col min="6" max="6" width="12.453125" customWidth="1"/>
    <col min="7" max="7" width="11" customWidth="1"/>
    <col min="8" max="8" width="13.1796875" customWidth="1"/>
    <col min="9" max="9" width="17.90625" customWidth="1"/>
    <col min="11" max="11" width="16.26953125" customWidth="1"/>
    <col min="12" max="12" width="18.7265625" customWidth="1"/>
    <col min="18" max="18" width="14.7265625" customWidth="1"/>
    <col min="19" max="19" width="17.6328125" customWidth="1"/>
    <col min="20" max="20" width="14.26953125" bestFit="1" customWidth="1"/>
    <col min="21" max="21" width="14.7265625" bestFit="1" customWidth="1"/>
    <col min="22" max="22" width="13.26953125" bestFit="1" customWidth="1"/>
    <col min="23" max="23" width="6.81640625" customWidth="1"/>
    <col min="24" max="24" width="10.7265625" bestFit="1" customWidth="1"/>
  </cols>
  <sheetData>
    <row r="1" spans="1:19" ht="29.5" thickBot="1" x14ac:dyDescent="0.4">
      <c r="A1" s="2" t="s">
        <v>11</v>
      </c>
      <c r="B1" s="2" t="s">
        <v>10</v>
      </c>
      <c r="C1" s="2" t="s">
        <v>5</v>
      </c>
      <c r="D1" s="2" t="s">
        <v>7</v>
      </c>
      <c r="E1" s="2" t="s">
        <v>6</v>
      </c>
      <c r="F1" s="30" t="s">
        <v>8</v>
      </c>
      <c r="G1" s="31" t="s">
        <v>373</v>
      </c>
      <c r="H1" s="28" t="s">
        <v>1</v>
      </c>
      <c r="I1" s="28" t="s">
        <v>370</v>
      </c>
      <c r="J1" s="2" t="s">
        <v>3</v>
      </c>
      <c r="K1" s="30" t="s">
        <v>12</v>
      </c>
      <c r="L1" s="52" t="s">
        <v>401</v>
      </c>
    </row>
    <row r="2" spans="1:19" ht="15" thickBot="1" x14ac:dyDescent="0.4">
      <c r="A2" s="6" t="s">
        <v>48</v>
      </c>
      <c r="B2" s="8">
        <v>15</v>
      </c>
      <c r="C2" s="8">
        <v>1461</v>
      </c>
      <c r="D2" s="8">
        <v>344</v>
      </c>
      <c r="E2" s="8">
        <v>184</v>
      </c>
      <c r="F2" s="8">
        <v>21915</v>
      </c>
      <c r="G2" s="18">
        <f>((C2+D2+E2)/F2)</f>
        <v>9.0759753593429152E-2</v>
      </c>
      <c r="H2" s="3" t="s">
        <v>14</v>
      </c>
      <c r="I2" s="36">
        <f t="shared" ref="I2:I65" si="0">(C2+E2+D2)</f>
        <v>1989</v>
      </c>
      <c r="J2" s="3" t="s">
        <v>15</v>
      </c>
      <c r="K2" s="3" t="s">
        <v>17</v>
      </c>
      <c r="L2" s="53">
        <v>180000</v>
      </c>
    </row>
    <row r="3" spans="1:19" ht="15" thickBot="1" x14ac:dyDescent="0.4">
      <c r="A3" s="6" t="s">
        <v>25</v>
      </c>
      <c r="B3" s="8">
        <v>117</v>
      </c>
      <c r="C3" s="8">
        <v>4054</v>
      </c>
      <c r="D3" s="8">
        <v>493</v>
      </c>
      <c r="E3" s="8">
        <v>389</v>
      </c>
      <c r="F3" s="8">
        <v>64864</v>
      </c>
      <c r="G3" s="18">
        <f t="shared" ref="G3:G66" si="1">((C3+D3+E3)/F3)</f>
        <v>7.6097681302417369E-2</v>
      </c>
      <c r="H3" s="3" t="s">
        <v>14</v>
      </c>
      <c r="I3" s="36">
        <f t="shared" si="0"/>
        <v>4936</v>
      </c>
      <c r="J3" s="3" t="s">
        <v>19</v>
      </c>
      <c r="K3" s="3" t="s">
        <v>21</v>
      </c>
      <c r="L3" s="53">
        <v>200000</v>
      </c>
    </row>
    <row r="4" spans="1:19" ht="15" thickBot="1" x14ac:dyDescent="0.4">
      <c r="A4" s="6" t="s">
        <v>25</v>
      </c>
      <c r="B4" s="8">
        <v>204</v>
      </c>
      <c r="C4" s="8">
        <v>2795</v>
      </c>
      <c r="D4" s="8">
        <v>49</v>
      </c>
      <c r="E4" s="8">
        <v>105</v>
      </c>
      <c r="F4" s="8">
        <v>53105</v>
      </c>
      <c r="G4" s="18">
        <f t="shared" si="1"/>
        <v>5.5531494209584788E-2</v>
      </c>
      <c r="H4" s="3" t="s">
        <v>23</v>
      </c>
      <c r="I4" s="36">
        <f t="shared" si="0"/>
        <v>2949</v>
      </c>
      <c r="J4" s="3" t="s">
        <v>15</v>
      </c>
      <c r="K4" s="3" t="s">
        <v>26</v>
      </c>
      <c r="L4" s="53">
        <v>250000</v>
      </c>
    </row>
    <row r="5" spans="1:19" ht="15" thickBot="1" x14ac:dyDescent="0.4">
      <c r="A5" s="6" t="s">
        <v>31</v>
      </c>
      <c r="B5" s="8">
        <v>128</v>
      </c>
      <c r="C5" s="8">
        <v>2404</v>
      </c>
      <c r="D5" s="8">
        <v>138</v>
      </c>
      <c r="E5" s="8">
        <v>363</v>
      </c>
      <c r="F5" s="8">
        <v>19232</v>
      </c>
      <c r="G5" s="18">
        <f t="shared" si="1"/>
        <v>0.15105033277870217</v>
      </c>
      <c r="H5" s="3" t="s">
        <v>28</v>
      </c>
      <c r="I5" s="36">
        <f t="shared" si="0"/>
        <v>2905</v>
      </c>
      <c r="J5" s="3" t="s">
        <v>29</v>
      </c>
      <c r="K5" s="3" t="s">
        <v>32</v>
      </c>
      <c r="L5" s="53">
        <v>150000</v>
      </c>
    </row>
    <row r="6" spans="1:19" ht="15" thickBot="1" x14ac:dyDescent="0.4">
      <c r="A6" s="6" t="s">
        <v>31</v>
      </c>
      <c r="B6" s="8">
        <v>224</v>
      </c>
      <c r="C6" s="8">
        <v>3557</v>
      </c>
      <c r="D6" s="8">
        <v>424</v>
      </c>
      <c r="E6" s="8">
        <v>687</v>
      </c>
      <c r="F6" s="8">
        <v>71140</v>
      </c>
      <c r="G6" s="18">
        <f t="shared" si="1"/>
        <v>6.5617093055946027E-2</v>
      </c>
      <c r="H6" s="3" t="s">
        <v>23</v>
      </c>
      <c r="I6" s="36">
        <f t="shared" si="0"/>
        <v>4668</v>
      </c>
      <c r="J6" s="3" t="s">
        <v>15</v>
      </c>
      <c r="K6" s="3" t="s">
        <v>17</v>
      </c>
    </row>
    <row r="7" spans="1:19" ht="15" thickBot="1" x14ac:dyDescent="0.4">
      <c r="A7" s="6" t="s">
        <v>25</v>
      </c>
      <c r="B7" s="8">
        <v>256</v>
      </c>
      <c r="C7" s="8">
        <v>2945</v>
      </c>
      <c r="D7" s="8">
        <v>355</v>
      </c>
      <c r="E7" s="8">
        <v>930</v>
      </c>
      <c r="F7" s="8">
        <v>23560</v>
      </c>
      <c r="G7" s="18">
        <f t="shared" si="1"/>
        <v>0.17954159592529711</v>
      </c>
      <c r="H7" s="3" t="s">
        <v>35</v>
      </c>
      <c r="I7" s="36">
        <f t="shared" si="0"/>
        <v>4230</v>
      </c>
      <c r="J7" s="3" t="s">
        <v>36</v>
      </c>
      <c r="K7" s="3" t="s">
        <v>21</v>
      </c>
    </row>
    <row r="8" spans="1:19" ht="15" thickBot="1" x14ac:dyDescent="0.4">
      <c r="A8" s="6" t="s">
        <v>25</v>
      </c>
      <c r="B8" s="8">
        <v>235</v>
      </c>
      <c r="C8" s="8">
        <v>3860</v>
      </c>
      <c r="D8" s="8">
        <v>279</v>
      </c>
      <c r="E8" s="8">
        <v>201</v>
      </c>
      <c r="F8" s="8">
        <v>61760</v>
      </c>
      <c r="G8" s="18">
        <f t="shared" si="1"/>
        <v>7.0272020725388601E-2</v>
      </c>
      <c r="H8" s="3" t="s">
        <v>14</v>
      </c>
      <c r="I8" s="36">
        <f t="shared" si="0"/>
        <v>4340</v>
      </c>
      <c r="J8" s="3" t="s">
        <v>36</v>
      </c>
      <c r="K8" s="3" t="s">
        <v>21</v>
      </c>
    </row>
    <row r="9" spans="1:19" ht="15" thickBot="1" x14ac:dyDescent="0.4">
      <c r="A9" s="6" t="s">
        <v>31</v>
      </c>
      <c r="B9" s="8">
        <v>39</v>
      </c>
      <c r="C9" s="8">
        <v>3929</v>
      </c>
      <c r="D9" s="8">
        <v>278</v>
      </c>
      <c r="E9" s="8">
        <v>262</v>
      </c>
      <c r="F9" s="8">
        <v>43219</v>
      </c>
      <c r="G9" s="18">
        <f t="shared" si="1"/>
        <v>0.10340359564080613</v>
      </c>
      <c r="H9" s="3" t="s">
        <v>23</v>
      </c>
      <c r="I9" s="36">
        <f t="shared" si="0"/>
        <v>4469</v>
      </c>
      <c r="J9" s="3" t="s">
        <v>41</v>
      </c>
      <c r="K9" s="3" t="s">
        <v>32</v>
      </c>
    </row>
    <row r="10" spans="1:19" ht="15" thickBot="1" x14ac:dyDescent="0.4">
      <c r="A10" s="6" t="s">
        <v>25</v>
      </c>
      <c r="B10" s="8">
        <v>131</v>
      </c>
      <c r="C10" s="8">
        <v>3784</v>
      </c>
      <c r="D10" s="8">
        <v>404</v>
      </c>
      <c r="E10" s="8">
        <v>808</v>
      </c>
      <c r="F10" s="8">
        <v>56760</v>
      </c>
      <c r="G10" s="18">
        <f t="shared" si="1"/>
        <v>8.8019732205778717E-2</v>
      </c>
      <c r="H10" s="3" t="s">
        <v>35</v>
      </c>
      <c r="I10" s="36">
        <f t="shared" si="0"/>
        <v>4996</v>
      </c>
      <c r="J10" s="3" t="s">
        <v>19</v>
      </c>
      <c r="K10" s="3" t="s">
        <v>21</v>
      </c>
    </row>
    <row r="11" spans="1:19" ht="15" thickBot="1" x14ac:dyDescent="0.4">
      <c r="A11" s="6" t="s">
        <v>25</v>
      </c>
      <c r="B11" s="8">
        <v>167</v>
      </c>
      <c r="C11" s="8">
        <v>4241</v>
      </c>
      <c r="D11" s="8">
        <v>47</v>
      </c>
      <c r="E11" s="8">
        <v>902</v>
      </c>
      <c r="F11" s="8">
        <v>72097</v>
      </c>
      <c r="G11" s="18">
        <f t="shared" si="1"/>
        <v>7.198635172059864E-2</v>
      </c>
      <c r="H11" s="3" t="s">
        <v>35</v>
      </c>
      <c r="I11" s="36">
        <f t="shared" si="0"/>
        <v>5190</v>
      </c>
      <c r="J11" s="3" t="s">
        <v>41</v>
      </c>
      <c r="K11" s="3" t="s">
        <v>21</v>
      </c>
    </row>
    <row r="12" spans="1:19" ht="15" thickBot="1" x14ac:dyDescent="0.4">
      <c r="A12" s="6" t="s">
        <v>48</v>
      </c>
      <c r="B12" s="8">
        <v>65</v>
      </c>
      <c r="C12" s="8">
        <v>1792</v>
      </c>
      <c r="D12" s="8">
        <v>497</v>
      </c>
      <c r="E12" s="8">
        <v>614</v>
      </c>
      <c r="F12" s="8">
        <v>25088</v>
      </c>
      <c r="G12" s="18">
        <f t="shared" si="1"/>
        <v>0.11571269132653061</v>
      </c>
      <c r="H12" s="3" t="s">
        <v>28</v>
      </c>
      <c r="I12" s="36">
        <f t="shared" si="0"/>
        <v>2903</v>
      </c>
      <c r="J12" s="3" t="s">
        <v>29</v>
      </c>
      <c r="K12" s="3" t="s">
        <v>32</v>
      </c>
      <c r="R12" s="20"/>
      <c r="S12" s="21"/>
    </row>
    <row r="13" spans="1:19" ht="15" thickBot="1" x14ac:dyDescent="0.4">
      <c r="A13" s="6" t="s">
        <v>48</v>
      </c>
      <c r="B13" s="8">
        <v>213</v>
      </c>
      <c r="C13" s="8">
        <v>1946</v>
      </c>
      <c r="D13" s="8">
        <v>377</v>
      </c>
      <c r="E13" s="8">
        <v>686</v>
      </c>
      <c r="F13" s="8">
        <v>23352</v>
      </c>
      <c r="G13" s="18">
        <f t="shared" si="1"/>
        <v>0.12885405960945528</v>
      </c>
      <c r="H13" s="3" t="s">
        <v>35</v>
      </c>
      <c r="I13" s="36">
        <f t="shared" si="0"/>
        <v>3009</v>
      </c>
      <c r="J13" s="3" t="s">
        <v>15</v>
      </c>
      <c r="K13" s="3" t="s">
        <v>26</v>
      </c>
      <c r="R13" s="20"/>
      <c r="S13" s="21"/>
    </row>
    <row r="14" spans="1:19" ht="15" thickBot="1" x14ac:dyDescent="0.4">
      <c r="A14" s="6" t="s">
        <v>31</v>
      </c>
      <c r="B14" s="8">
        <v>114</v>
      </c>
      <c r="C14" s="8">
        <v>1171</v>
      </c>
      <c r="D14" s="8">
        <v>231</v>
      </c>
      <c r="E14" s="8">
        <v>286</v>
      </c>
      <c r="F14" s="8">
        <v>22249</v>
      </c>
      <c r="G14" s="18">
        <f t="shared" si="1"/>
        <v>7.5868578363072495E-2</v>
      </c>
      <c r="H14" s="3" t="s">
        <v>23</v>
      </c>
      <c r="I14" s="36">
        <f t="shared" si="0"/>
        <v>1688</v>
      </c>
      <c r="J14" s="3" t="s">
        <v>36</v>
      </c>
      <c r="K14" s="3" t="s">
        <v>17</v>
      </c>
      <c r="R14" s="20"/>
      <c r="S14" s="21"/>
    </row>
    <row r="15" spans="1:19" ht="15" thickBot="1" x14ac:dyDescent="0.4">
      <c r="A15" s="6" t="s">
        <v>48</v>
      </c>
      <c r="B15" s="8">
        <v>265</v>
      </c>
      <c r="C15" s="8">
        <v>4242</v>
      </c>
      <c r="D15" s="8">
        <v>131</v>
      </c>
      <c r="E15" s="8">
        <v>555</v>
      </c>
      <c r="F15" s="8">
        <v>33936</v>
      </c>
      <c r="G15" s="18">
        <f t="shared" si="1"/>
        <v>0.14521452145214522</v>
      </c>
      <c r="H15" s="3" t="s">
        <v>35</v>
      </c>
      <c r="I15" s="36">
        <f t="shared" si="0"/>
        <v>4928</v>
      </c>
      <c r="J15" s="3" t="s">
        <v>29</v>
      </c>
      <c r="K15" s="3"/>
      <c r="R15" s="20"/>
      <c r="S15" s="21"/>
    </row>
    <row r="16" spans="1:19" ht="15" thickBot="1" x14ac:dyDescent="0.4">
      <c r="A16" s="6" t="s">
        <v>48</v>
      </c>
      <c r="B16" s="8">
        <v>20</v>
      </c>
      <c r="C16" s="8">
        <v>3888</v>
      </c>
      <c r="D16" s="8">
        <v>128</v>
      </c>
      <c r="E16" s="8">
        <v>604</v>
      </c>
      <c r="F16" s="8">
        <v>77760</v>
      </c>
      <c r="G16" s="18">
        <f t="shared" si="1"/>
        <v>5.941358024691358E-2</v>
      </c>
      <c r="H16" s="3" t="s">
        <v>35</v>
      </c>
      <c r="I16" s="36">
        <f t="shared" si="0"/>
        <v>4620</v>
      </c>
      <c r="J16" s="3" t="s">
        <v>56</v>
      </c>
      <c r="K16" s="3" t="s">
        <v>17</v>
      </c>
    </row>
    <row r="17" spans="1:11" ht="15" thickBot="1" x14ac:dyDescent="0.4">
      <c r="A17" s="6" t="s">
        <v>48</v>
      </c>
      <c r="B17" s="8">
        <v>87</v>
      </c>
      <c r="C17" s="8">
        <v>3452</v>
      </c>
      <c r="D17" s="8">
        <v>360</v>
      </c>
      <c r="E17" s="8">
        <v>377</v>
      </c>
      <c r="F17" s="8">
        <v>55232</v>
      </c>
      <c r="G17" s="18">
        <f t="shared" si="1"/>
        <v>7.5843713789107758E-2</v>
      </c>
      <c r="H17" s="3" t="s">
        <v>35</v>
      </c>
      <c r="I17" s="36">
        <f t="shared" si="0"/>
        <v>4189</v>
      </c>
      <c r="J17" s="3" t="s">
        <v>19</v>
      </c>
      <c r="K17" s="3" t="s">
        <v>26</v>
      </c>
    </row>
    <row r="18" spans="1:11" ht="15" thickBot="1" x14ac:dyDescent="0.4">
      <c r="A18" s="6" t="s">
        <v>31</v>
      </c>
      <c r="B18" s="8">
        <v>159</v>
      </c>
      <c r="C18" s="8">
        <v>4441</v>
      </c>
      <c r="D18" s="8">
        <v>70</v>
      </c>
      <c r="E18" s="8">
        <v>511</v>
      </c>
      <c r="F18" s="8">
        <v>53292</v>
      </c>
      <c r="G18" s="18">
        <f t="shared" si="1"/>
        <v>9.4235532537716729E-2</v>
      </c>
      <c r="H18" s="3" t="s">
        <v>35</v>
      </c>
      <c r="I18" s="36">
        <f t="shared" si="0"/>
        <v>5022</v>
      </c>
      <c r="J18" s="3" t="s">
        <v>19</v>
      </c>
      <c r="K18" s="3" t="s">
        <v>32</v>
      </c>
    </row>
    <row r="19" spans="1:11" ht="15" thickBot="1" x14ac:dyDescent="0.4">
      <c r="A19" s="6" t="s">
        <v>48</v>
      </c>
      <c r="B19" s="8">
        <v>19</v>
      </c>
      <c r="C19" s="8">
        <v>3000</v>
      </c>
      <c r="D19" s="8">
        <v>325</v>
      </c>
      <c r="E19" s="8">
        <v>382</v>
      </c>
      <c r="F19" s="8">
        <v>36000</v>
      </c>
      <c r="G19" s="18">
        <f t="shared" si="1"/>
        <v>0.10297222222222223</v>
      </c>
      <c r="H19" s="3" t="s">
        <v>28</v>
      </c>
      <c r="I19" s="36">
        <f t="shared" si="0"/>
        <v>3707</v>
      </c>
      <c r="J19" s="3" t="s">
        <v>15</v>
      </c>
      <c r="K19" s="3" t="s">
        <v>17</v>
      </c>
    </row>
    <row r="20" spans="1:11" ht="15" thickBot="1" x14ac:dyDescent="0.4">
      <c r="A20" s="6" t="s">
        <v>25</v>
      </c>
      <c r="B20" s="8">
        <v>103</v>
      </c>
      <c r="C20" s="8">
        <v>1071</v>
      </c>
      <c r="D20" s="8">
        <v>22</v>
      </c>
      <c r="E20" s="8">
        <v>519</v>
      </c>
      <c r="F20" s="8">
        <v>16065</v>
      </c>
      <c r="G20" s="18">
        <f t="shared" si="1"/>
        <v>0.10034235916588857</v>
      </c>
      <c r="H20" s="3" t="s">
        <v>28</v>
      </c>
      <c r="I20" s="36">
        <f t="shared" si="0"/>
        <v>1612</v>
      </c>
      <c r="J20" s="3" t="s">
        <v>56</v>
      </c>
      <c r="K20" s="3" t="s">
        <v>32</v>
      </c>
    </row>
    <row r="21" spans="1:11" ht="15" thickBot="1" x14ac:dyDescent="0.4">
      <c r="A21" s="6" t="s">
        <v>25</v>
      </c>
      <c r="B21" s="8">
        <v>25</v>
      </c>
      <c r="C21" s="8">
        <v>4054</v>
      </c>
      <c r="D21" s="8">
        <v>373</v>
      </c>
      <c r="E21" s="8">
        <v>488</v>
      </c>
      <c r="F21" s="8">
        <v>77026</v>
      </c>
      <c r="G21" s="18">
        <f t="shared" si="1"/>
        <v>6.3809622724794221E-2</v>
      </c>
      <c r="H21" s="3" t="s">
        <v>28</v>
      </c>
      <c r="I21" s="36">
        <f t="shared" si="0"/>
        <v>4915</v>
      </c>
      <c r="J21" s="3" t="s">
        <v>36</v>
      </c>
      <c r="K21" s="3" t="s">
        <v>17</v>
      </c>
    </row>
    <row r="22" spans="1:11" ht="15" thickBot="1" x14ac:dyDescent="0.4">
      <c r="A22" s="6" t="s">
        <v>48</v>
      </c>
      <c r="B22" s="8">
        <v>83</v>
      </c>
      <c r="C22" s="8">
        <v>4838</v>
      </c>
      <c r="D22" s="8">
        <v>128</v>
      </c>
      <c r="E22" s="8">
        <v>640</v>
      </c>
      <c r="F22" s="8">
        <v>72570</v>
      </c>
      <c r="G22" s="18">
        <f t="shared" si="1"/>
        <v>7.7249552156538517E-2</v>
      </c>
      <c r="H22" s="3" t="s">
        <v>28</v>
      </c>
      <c r="I22" s="36">
        <f t="shared" si="0"/>
        <v>5606</v>
      </c>
      <c r="J22" s="3" t="s">
        <v>15</v>
      </c>
      <c r="K22" s="3" t="s">
        <v>32</v>
      </c>
    </row>
    <row r="23" spans="1:11" ht="15" thickBot="1" x14ac:dyDescent="0.4">
      <c r="A23" s="6" t="s">
        <v>25</v>
      </c>
      <c r="B23" s="8">
        <v>133</v>
      </c>
      <c r="C23" s="8">
        <v>1570</v>
      </c>
      <c r="D23" s="8">
        <v>260</v>
      </c>
      <c r="E23" s="8">
        <v>187</v>
      </c>
      <c r="F23" s="8">
        <v>25120</v>
      </c>
      <c r="G23" s="18">
        <f t="shared" si="1"/>
        <v>8.0294585987261149E-2</v>
      </c>
      <c r="H23" s="3" t="s">
        <v>35</v>
      </c>
      <c r="I23" s="36">
        <f t="shared" si="0"/>
        <v>2017</v>
      </c>
      <c r="J23" s="3" t="s">
        <v>19</v>
      </c>
      <c r="K23" s="3" t="s">
        <v>32</v>
      </c>
    </row>
    <row r="24" spans="1:11" ht="15" thickBot="1" x14ac:dyDescent="0.4">
      <c r="A24" s="6" t="s">
        <v>25</v>
      </c>
      <c r="B24" s="8">
        <v>225</v>
      </c>
      <c r="C24" s="8">
        <v>1606</v>
      </c>
      <c r="D24" s="8">
        <v>316</v>
      </c>
      <c r="E24" s="8">
        <v>547</v>
      </c>
      <c r="F24" s="8">
        <v>32120</v>
      </c>
      <c r="G24" s="18">
        <f t="shared" si="1"/>
        <v>7.6867995018679955E-2</v>
      </c>
      <c r="H24" s="3" t="s">
        <v>35</v>
      </c>
      <c r="I24" s="36">
        <f t="shared" si="0"/>
        <v>2469</v>
      </c>
      <c r="J24" s="3" t="s">
        <v>56</v>
      </c>
      <c r="K24" s="3" t="s">
        <v>21</v>
      </c>
    </row>
    <row r="25" spans="1:11" ht="15" thickBot="1" x14ac:dyDescent="0.4">
      <c r="A25" s="6" t="s">
        <v>48</v>
      </c>
      <c r="B25" s="8">
        <v>161</v>
      </c>
      <c r="C25" s="8">
        <v>3961</v>
      </c>
      <c r="D25" s="8">
        <v>131</v>
      </c>
      <c r="E25" s="8">
        <v>761</v>
      </c>
      <c r="F25" s="8">
        <v>67337</v>
      </c>
      <c r="G25" s="18">
        <f t="shared" si="1"/>
        <v>7.2070332803659209E-2</v>
      </c>
      <c r="H25" s="3" t="s">
        <v>35</v>
      </c>
      <c r="I25" s="36">
        <f t="shared" si="0"/>
        <v>4853</v>
      </c>
      <c r="J25" s="3" t="s">
        <v>56</v>
      </c>
      <c r="K25" s="3" t="s">
        <v>26</v>
      </c>
    </row>
    <row r="26" spans="1:11" ht="15" thickBot="1" x14ac:dyDescent="0.4">
      <c r="A26" s="6" t="s">
        <v>31</v>
      </c>
      <c r="B26" s="8">
        <v>238</v>
      </c>
      <c r="C26" s="8">
        <v>3128</v>
      </c>
      <c r="D26" s="8">
        <v>197</v>
      </c>
      <c r="E26" s="8">
        <v>211</v>
      </c>
      <c r="F26" s="8">
        <v>59432</v>
      </c>
      <c r="G26" s="18">
        <f t="shared" si="1"/>
        <v>5.9496567505720827E-2</v>
      </c>
      <c r="H26" s="3" t="s">
        <v>14</v>
      </c>
      <c r="I26" s="36">
        <f t="shared" si="0"/>
        <v>3536</v>
      </c>
      <c r="J26" s="3" t="s">
        <v>36</v>
      </c>
      <c r="K26" s="3"/>
    </row>
    <row r="27" spans="1:11" ht="15" thickBot="1" x14ac:dyDescent="0.4">
      <c r="A27" s="6" t="s">
        <v>48</v>
      </c>
      <c r="B27" s="8">
        <v>211</v>
      </c>
      <c r="C27" s="8">
        <v>3009</v>
      </c>
      <c r="D27" s="8">
        <v>358</v>
      </c>
      <c r="E27" s="8">
        <v>413</v>
      </c>
      <c r="F27" s="8">
        <v>42126</v>
      </c>
      <c r="G27" s="18">
        <f t="shared" si="1"/>
        <v>8.9730807577268201E-2</v>
      </c>
      <c r="H27" s="3" t="s">
        <v>23</v>
      </c>
      <c r="I27" s="36">
        <f t="shared" si="0"/>
        <v>3780</v>
      </c>
      <c r="J27" s="3" t="s">
        <v>15</v>
      </c>
      <c r="K27" s="3" t="s">
        <v>21</v>
      </c>
    </row>
    <row r="28" spans="1:11" ht="15" thickBot="1" x14ac:dyDescent="0.4">
      <c r="A28" s="6" t="s">
        <v>48</v>
      </c>
      <c r="B28" s="8">
        <v>51</v>
      </c>
      <c r="C28" s="8">
        <v>2076</v>
      </c>
      <c r="D28" s="8">
        <v>104</v>
      </c>
      <c r="E28" s="8">
        <v>195</v>
      </c>
      <c r="F28" s="8">
        <v>33216</v>
      </c>
      <c r="G28" s="18">
        <f t="shared" si="1"/>
        <v>7.1501685934489398E-2</v>
      </c>
      <c r="H28" s="3" t="s">
        <v>23</v>
      </c>
      <c r="I28" s="36">
        <f t="shared" si="0"/>
        <v>2375</v>
      </c>
      <c r="J28" s="3" t="s">
        <v>19</v>
      </c>
      <c r="K28" s="3" t="s">
        <v>32</v>
      </c>
    </row>
    <row r="29" spans="1:11" ht="15" thickBot="1" x14ac:dyDescent="0.4">
      <c r="A29" s="6" t="s">
        <v>48</v>
      </c>
      <c r="B29" s="8">
        <v>79</v>
      </c>
      <c r="C29" s="8">
        <v>432</v>
      </c>
      <c r="D29" s="8">
        <v>123</v>
      </c>
      <c r="E29" s="8">
        <v>624</v>
      </c>
      <c r="F29" s="8">
        <v>6912</v>
      </c>
      <c r="G29" s="18">
        <f t="shared" si="1"/>
        <v>0.17057291666666666</v>
      </c>
      <c r="H29" s="3" t="s">
        <v>28</v>
      </c>
      <c r="I29" s="36">
        <f t="shared" si="0"/>
        <v>1179</v>
      </c>
      <c r="J29" s="3" t="s">
        <v>56</v>
      </c>
      <c r="K29" s="3" t="s">
        <v>32</v>
      </c>
    </row>
    <row r="30" spans="1:11" ht="15" thickBot="1" x14ac:dyDescent="0.4">
      <c r="A30" s="6" t="s">
        <v>48</v>
      </c>
      <c r="B30" s="8">
        <v>221</v>
      </c>
      <c r="C30" s="8">
        <v>2566</v>
      </c>
      <c r="D30" s="8">
        <v>37</v>
      </c>
      <c r="E30" s="8">
        <v>118</v>
      </c>
      <c r="F30" s="8">
        <v>12830</v>
      </c>
      <c r="G30" s="18">
        <f t="shared" si="1"/>
        <v>0.21208106001558846</v>
      </c>
      <c r="H30" s="3" t="s">
        <v>28</v>
      </c>
      <c r="I30" s="36">
        <f t="shared" si="0"/>
        <v>2721</v>
      </c>
      <c r="J30" s="3" t="s">
        <v>36</v>
      </c>
      <c r="K30" s="3" t="s">
        <v>26</v>
      </c>
    </row>
    <row r="31" spans="1:11" ht="15" thickBot="1" x14ac:dyDescent="0.4">
      <c r="A31" s="6" t="s">
        <v>31</v>
      </c>
      <c r="B31" s="8">
        <v>93</v>
      </c>
      <c r="C31" s="8">
        <v>3095</v>
      </c>
      <c r="D31" s="8">
        <v>78</v>
      </c>
      <c r="E31" s="8">
        <v>39</v>
      </c>
      <c r="F31" s="8">
        <v>55710</v>
      </c>
      <c r="G31" s="18">
        <f t="shared" si="1"/>
        <v>5.7655717106444085E-2</v>
      </c>
      <c r="H31" s="3" t="s">
        <v>28</v>
      </c>
      <c r="I31" s="36">
        <f t="shared" si="0"/>
        <v>3212</v>
      </c>
      <c r="J31" s="3" t="s">
        <v>56</v>
      </c>
      <c r="K31" s="3"/>
    </row>
    <row r="32" spans="1:11" ht="15" thickBot="1" x14ac:dyDescent="0.4">
      <c r="A32" s="6" t="s">
        <v>25</v>
      </c>
      <c r="B32" s="8">
        <v>282</v>
      </c>
      <c r="C32" s="8">
        <v>438</v>
      </c>
      <c r="D32" s="8">
        <v>275</v>
      </c>
      <c r="E32" s="8">
        <v>153</v>
      </c>
      <c r="F32" s="8">
        <v>3066</v>
      </c>
      <c r="G32" s="18">
        <f t="shared" si="1"/>
        <v>0.28245270711024134</v>
      </c>
      <c r="H32" s="3" t="s">
        <v>28</v>
      </c>
      <c r="I32" s="36">
        <f t="shared" si="0"/>
        <v>866</v>
      </c>
      <c r="J32" s="3" t="s">
        <v>19</v>
      </c>
      <c r="K32" s="3" t="s">
        <v>21</v>
      </c>
    </row>
    <row r="33" spans="1:11" ht="15" thickBot="1" x14ac:dyDescent="0.4">
      <c r="A33" s="6" t="s">
        <v>31</v>
      </c>
      <c r="B33" s="8">
        <v>275</v>
      </c>
      <c r="C33" s="8">
        <v>2278</v>
      </c>
      <c r="D33" s="8">
        <v>321</v>
      </c>
      <c r="E33" s="8">
        <v>10</v>
      </c>
      <c r="F33" s="8">
        <v>13668</v>
      </c>
      <c r="G33" s="18">
        <f t="shared" si="1"/>
        <v>0.19088381621305239</v>
      </c>
      <c r="H33" s="3" t="s">
        <v>14</v>
      </c>
      <c r="I33" s="36">
        <f t="shared" si="0"/>
        <v>2609</v>
      </c>
      <c r="J33" s="3" t="s">
        <v>36</v>
      </c>
      <c r="K33" s="3" t="s">
        <v>17</v>
      </c>
    </row>
    <row r="34" spans="1:11" ht="15" thickBot="1" x14ac:dyDescent="0.4">
      <c r="A34" s="6" t="s">
        <v>25</v>
      </c>
      <c r="B34" s="8">
        <v>113</v>
      </c>
      <c r="C34" s="8">
        <v>1407</v>
      </c>
      <c r="D34" s="8">
        <v>351</v>
      </c>
      <c r="E34" s="8">
        <v>400</v>
      </c>
      <c r="F34" s="8">
        <v>16884</v>
      </c>
      <c r="G34" s="18">
        <f t="shared" si="1"/>
        <v>0.12781331438047855</v>
      </c>
      <c r="H34" s="3" t="s">
        <v>35</v>
      </c>
      <c r="I34" s="36">
        <f t="shared" si="0"/>
        <v>2158</v>
      </c>
      <c r="J34" s="3" t="s">
        <v>41</v>
      </c>
      <c r="K34" s="3" t="s">
        <v>17</v>
      </c>
    </row>
    <row r="35" spans="1:11" ht="15" thickBot="1" x14ac:dyDescent="0.4">
      <c r="A35" s="6" t="s">
        <v>25</v>
      </c>
      <c r="B35" s="8">
        <v>215</v>
      </c>
      <c r="C35" s="8">
        <v>1652</v>
      </c>
      <c r="D35" s="8">
        <v>357</v>
      </c>
      <c r="E35" s="8">
        <v>89</v>
      </c>
      <c r="F35" s="8">
        <v>29736</v>
      </c>
      <c r="G35" s="18">
        <f t="shared" si="1"/>
        <v>7.055421038471886E-2</v>
      </c>
      <c r="H35" s="3" t="s">
        <v>35</v>
      </c>
      <c r="I35" s="36">
        <f t="shared" si="0"/>
        <v>2098</v>
      </c>
      <c r="J35" s="3" t="s">
        <v>19</v>
      </c>
      <c r="K35" s="3" t="s">
        <v>26</v>
      </c>
    </row>
    <row r="36" spans="1:11" ht="15" thickBot="1" x14ac:dyDescent="0.4">
      <c r="A36" s="6" t="s">
        <v>48</v>
      </c>
      <c r="B36" s="8">
        <v>271</v>
      </c>
      <c r="C36" s="8">
        <v>3775</v>
      </c>
      <c r="D36" s="8">
        <v>239</v>
      </c>
      <c r="E36" s="8">
        <v>16</v>
      </c>
      <c r="F36" s="8">
        <v>33975</v>
      </c>
      <c r="G36" s="18">
        <f t="shared" si="1"/>
        <v>0.11861662987490802</v>
      </c>
      <c r="H36" s="3" t="s">
        <v>28</v>
      </c>
      <c r="I36" s="36">
        <f t="shared" si="0"/>
        <v>4030</v>
      </c>
      <c r="J36" s="3" t="s">
        <v>56</v>
      </c>
      <c r="K36" s="3" t="s">
        <v>21</v>
      </c>
    </row>
    <row r="37" spans="1:11" ht="15" thickBot="1" x14ac:dyDescent="0.4">
      <c r="A37" s="6" t="s">
        <v>31</v>
      </c>
      <c r="B37" s="8">
        <v>31</v>
      </c>
      <c r="C37" s="8">
        <v>4518</v>
      </c>
      <c r="D37" s="8">
        <v>383</v>
      </c>
      <c r="E37" s="8">
        <v>285</v>
      </c>
      <c r="F37" s="8">
        <v>67770</v>
      </c>
      <c r="G37" s="18">
        <f t="shared" si="1"/>
        <v>7.6523535487678915E-2</v>
      </c>
      <c r="H37" s="3" t="s">
        <v>28</v>
      </c>
      <c r="I37" s="36">
        <f t="shared" si="0"/>
        <v>5186</v>
      </c>
      <c r="J37" s="3" t="s">
        <v>29</v>
      </c>
      <c r="K37" s="3" t="s">
        <v>21</v>
      </c>
    </row>
    <row r="38" spans="1:11" ht="15" thickBot="1" x14ac:dyDescent="0.4">
      <c r="A38" s="6" t="s">
        <v>31</v>
      </c>
      <c r="B38" s="8">
        <v>36</v>
      </c>
      <c r="C38" s="8">
        <v>3024</v>
      </c>
      <c r="D38" s="8">
        <v>350</v>
      </c>
      <c r="E38" s="8">
        <v>925</v>
      </c>
      <c r="F38" s="8">
        <v>24192</v>
      </c>
      <c r="G38" s="18">
        <f t="shared" si="1"/>
        <v>0.17770337301587302</v>
      </c>
      <c r="H38" s="3" t="s">
        <v>35</v>
      </c>
      <c r="I38" s="36">
        <f t="shared" si="0"/>
        <v>4299</v>
      </c>
      <c r="J38" s="3" t="s">
        <v>36</v>
      </c>
      <c r="K38" s="3" t="s">
        <v>21</v>
      </c>
    </row>
    <row r="39" spans="1:11" ht="15" thickBot="1" x14ac:dyDescent="0.4">
      <c r="A39" s="6" t="s">
        <v>25</v>
      </c>
      <c r="B39" s="8">
        <v>87</v>
      </c>
      <c r="C39" s="8">
        <v>3138</v>
      </c>
      <c r="D39" s="8">
        <v>291</v>
      </c>
      <c r="E39" s="8">
        <v>123</v>
      </c>
      <c r="F39" s="8">
        <v>28242</v>
      </c>
      <c r="G39" s="18">
        <f t="shared" si="1"/>
        <v>0.12577012959422137</v>
      </c>
      <c r="H39" s="3" t="s">
        <v>23</v>
      </c>
      <c r="I39" s="36">
        <f t="shared" si="0"/>
        <v>3552</v>
      </c>
      <c r="J39" s="3" t="s">
        <v>15</v>
      </c>
      <c r="K39" s="3" t="s">
        <v>32</v>
      </c>
    </row>
    <row r="40" spans="1:11" ht="15" thickBot="1" x14ac:dyDescent="0.4">
      <c r="A40" s="6" t="s">
        <v>25</v>
      </c>
      <c r="B40" s="8">
        <v>92</v>
      </c>
      <c r="C40" s="8">
        <v>3564</v>
      </c>
      <c r="D40" s="8">
        <v>177</v>
      </c>
      <c r="E40" s="8">
        <v>629</v>
      </c>
      <c r="F40" s="8">
        <v>60588</v>
      </c>
      <c r="G40" s="18">
        <f t="shared" si="1"/>
        <v>7.2126493695121141E-2</v>
      </c>
      <c r="H40" s="3" t="s">
        <v>35</v>
      </c>
      <c r="I40" s="36">
        <f t="shared" si="0"/>
        <v>4370</v>
      </c>
      <c r="J40" s="3" t="s">
        <v>41</v>
      </c>
      <c r="K40" s="3"/>
    </row>
    <row r="41" spans="1:11" ht="15" thickBot="1" x14ac:dyDescent="0.4">
      <c r="A41" s="6" t="s">
        <v>31</v>
      </c>
      <c r="B41" s="8">
        <v>299</v>
      </c>
      <c r="C41" s="8">
        <v>4750</v>
      </c>
      <c r="D41" s="8">
        <v>415</v>
      </c>
      <c r="E41" s="8">
        <v>151</v>
      </c>
      <c r="F41" s="8">
        <v>38000</v>
      </c>
      <c r="G41" s="18">
        <f t="shared" si="1"/>
        <v>0.13989473684210527</v>
      </c>
      <c r="H41" s="3" t="s">
        <v>14</v>
      </c>
      <c r="I41" s="36">
        <f t="shared" si="0"/>
        <v>5316</v>
      </c>
      <c r="J41" s="3" t="s">
        <v>41</v>
      </c>
      <c r="K41" s="3" t="s">
        <v>32</v>
      </c>
    </row>
    <row r="42" spans="1:11" ht="15" thickBot="1" x14ac:dyDescent="0.4">
      <c r="A42" s="6" t="s">
        <v>48</v>
      </c>
      <c r="B42" s="8">
        <v>205</v>
      </c>
      <c r="C42" s="8">
        <v>456</v>
      </c>
      <c r="D42" s="8">
        <v>428</v>
      </c>
      <c r="E42" s="8">
        <v>629</v>
      </c>
      <c r="F42" s="8">
        <v>8208</v>
      </c>
      <c r="G42" s="18">
        <f t="shared" si="1"/>
        <v>0.18433235867446393</v>
      </c>
      <c r="H42" s="3" t="s">
        <v>28</v>
      </c>
      <c r="I42" s="36">
        <f t="shared" si="0"/>
        <v>1513</v>
      </c>
      <c r="J42" s="3" t="s">
        <v>15</v>
      </c>
      <c r="K42" s="3" t="s">
        <v>32</v>
      </c>
    </row>
    <row r="43" spans="1:11" ht="15" thickBot="1" x14ac:dyDescent="0.4">
      <c r="A43" s="6" t="s">
        <v>31</v>
      </c>
      <c r="B43" s="8">
        <v>241</v>
      </c>
      <c r="C43" s="8">
        <v>1543</v>
      </c>
      <c r="D43" s="8">
        <v>333</v>
      </c>
      <c r="E43" s="8">
        <v>820</v>
      </c>
      <c r="F43" s="8">
        <v>12344</v>
      </c>
      <c r="G43" s="18">
        <f t="shared" si="1"/>
        <v>0.21840570317563188</v>
      </c>
      <c r="H43" s="3" t="s">
        <v>23</v>
      </c>
      <c r="I43" s="36">
        <f t="shared" si="0"/>
        <v>2696</v>
      </c>
      <c r="J43" s="3" t="s">
        <v>15</v>
      </c>
      <c r="K43" s="3"/>
    </row>
    <row r="44" spans="1:11" ht="15" thickBot="1" x14ac:dyDescent="0.4">
      <c r="A44" s="6" t="s">
        <v>25</v>
      </c>
      <c r="B44" s="8">
        <v>137</v>
      </c>
      <c r="C44" s="8">
        <v>2174</v>
      </c>
      <c r="D44" s="8">
        <v>15</v>
      </c>
      <c r="E44" s="8">
        <v>658</v>
      </c>
      <c r="F44" s="8">
        <v>13044</v>
      </c>
      <c r="G44" s="18">
        <f t="shared" si="1"/>
        <v>0.21826126954921804</v>
      </c>
      <c r="H44" s="3" t="s">
        <v>28</v>
      </c>
      <c r="I44" s="36">
        <f t="shared" si="0"/>
        <v>2847</v>
      </c>
      <c r="J44" s="3" t="s">
        <v>36</v>
      </c>
      <c r="K44" s="3" t="s">
        <v>26</v>
      </c>
    </row>
    <row r="45" spans="1:11" ht="15" thickBot="1" x14ac:dyDescent="0.4">
      <c r="A45" s="6" t="s">
        <v>25</v>
      </c>
      <c r="B45" s="8">
        <v>216</v>
      </c>
      <c r="C45" s="8">
        <v>2358</v>
      </c>
      <c r="D45" s="8">
        <v>344</v>
      </c>
      <c r="E45" s="8">
        <v>784</v>
      </c>
      <c r="F45" s="8">
        <v>35370</v>
      </c>
      <c r="G45" s="18">
        <f t="shared" si="1"/>
        <v>9.8558100084817649E-2</v>
      </c>
      <c r="H45" s="3" t="s">
        <v>14</v>
      </c>
      <c r="I45" s="36">
        <f t="shared" si="0"/>
        <v>3486</v>
      </c>
      <c r="J45" s="3" t="s">
        <v>41</v>
      </c>
      <c r="K45" s="3"/>
    </row>
    <row r="46" spans="1:11" ht="15" thickBot="1" x14ac:dyDescent="0.4">
      <c r="A46" s="6" t="s">
        <v>48</v>
      </c>
      <c r="B46" s="8">
        <v>176</v>
      </c>
      <c r="C46" s="8">
        <v>3371</v>
      </c>
      <c r="D46" s="8">
        <v>327</v>
      </c>
      <c r="E46" s="8">
        <v>106</v>
      </c>
      <c r="F46" s="8">
        <v>50565</v>
      </c>
      <c r="G46" s="18">
        <f t="shared" si="1"/>
        <v>7.5229902106199939E-2</v>
      </c>
      <c r="H46" s="3" t="s">
        <v>35</v>
      </c>
      <c r="I46" s="36">
        <f t="shared" si="0"/>
        <v>3804</v>
      </c>
      <c r="J46" s="3" t="s">
        <v>56</v>
      </c>
      <c r="K46" s="3" t="s">
        <v>17</v>
      </c>
    </row>
    <row r="47" spans="1:11" ht="15" thickBot="1" x14ac:dyDescent="0.4">
      <c r="A47" s="6" t="s">
        <v>25</v>
      </c>
      <c r="B47" s="8">
        <v>97</v>
      </c>
      <c r="C47" s="8">
        <v>1108</v>
      </c>
      <c r="D47" s="8">
        <v>212</v>
      </c>
      <c r="E47" s="8">
        <v>177</v>
      </c>
      <c r="F47" s="8">
        <v>8864</v>
      </c>
      <c r="G47" s="18">
        <f t="shared" si="1"/>
        <v>0.16888537906137185</v>
      </c>
      <c r="H47" s="3" t="s">
        <v>14</v>
      </c>
      <c r="I47" s="36">
        <f t="shared" si="0"/>
        <v>1497</v>
      </c>
      <c r="J47" s="3" t="s">
        <v>56</v>
      </c>
      <c r="K47" s="3" t="s">
        <v>32</v>
      </c>
    </row>
    <row r="48" spans="1:11" ht="15" thickBot="1" x14ac:dyDescent="0.4">
      <c r="A48" s="6" t="s">
        <v>48</v>
      </c>
      <c r="B48" s="8">
        <v>127</v>
      </c>
      <c r="C48" s="8">
        <v>2704</v>
      </c>
      <c r="D48" s="8">
        <v>153</v>
      </c>
      <c r="E48" s="8">
        <v>752</v>
      </c>
      <c r="F48" s="8">
        <v>21632</v>
      </c>
      <c r="G48" s="18">
        <f t="shared" si="1"/>
        <v>0.16683616863905326</v>
      </c>
      <c r="H48" s="3" t="s">
        <v>14</v>
      </c>
      <c r="I48" s="36">
        <f t="shared" si="0"/>
        <v>3609</v>
      </c>
      <c r="J48" s="3" t="s">
        <v>36</v>
      </c>
      <c r="K48" s="3"/>
    </row>
    <row r="49" spans="1:11" ht="15" thickBot="1" x14ac:dyDescent="0.4">
      <c r="A49" s="6" t="s">
        <v>25</v>
      </c>
      <c r="B49" s="8">
        <v>119</v>
      </c>
      <c r="C49" s="8">
        <v>1950</v>
      </c>
      <c r="D49" s="8">
        <v>478</v>
      </c>
      <c r="E49" s="8">
        <v>295</v>
      </c>
      <c r="F49" s="8">
        <v>37050</v>
      </c>
      <c r="G49" s="18">
        <f t="shared" si="1"/>
        <v>7.349527665317139E-2</v>
      </c>
      <c r="H49" s="3" t="s">
        <v>14</v>
      </c>
      <c r="I49" s="36">
        <f t="shared" si="0"/>
        <v>2723</v>
      </c>
      <c r="J49" s="3" t="s">
        <v>29</v>
      </c>
      <c r="K49" s="3"/>
    </row>
    <row r="50" spans="1:11" ht="15" thickBot="1" x14ac:dyDescent="0.4">
      <c r="A50" s="6" t="s">
        <v>25</v>
      </c>
      <c r="B50" s="8">
        <v>177</v>
      </c>
      <c r="C50" s="8">
        <v>2164</v>
      </c>
      <c r="D50" s="8">
        <v>274</v>
      </c>
      <c r="E50" s="8">
        <v>549</v>
      </c>
      <c r="F50" s="8">
        <v>28132</v>
      </c>
      <c r="G50" s="18">
        <f t="shared" si="1"/>
        <v>0.10617801791554102</v>
      </c>
      <c r="H50" s="3" t="s">
        <v>14</v>
      </c>
      <c r="I50" s="36">
        <f t="shared" si="0"/>
        <v>2987</v>
      </c>
      <c r="J50" s="3" t="s">
        <v>29</v>
      </c>
      <c r="K50" s="3" t="s">
        <v>32</v>
      </c>
    </row>
    <row r="51" spans="1:11" ht="15" thickBot="1" x14ac:dyDescent="0.4">
      <c r="A51" s="6" t="s">
        <v>25</v>
      </c>
      <c r="B51" s="8">
        <v>112</v>
      </c>
      <c r="C51" s="8">
        <v>2754</v>
      </c>
      <c r="D51" s="8">
        <v>90</v>
      </c>
      <c r="E51" s="8">
        <v>130</v>
      </c>
      <c r="F51" s="8">
        <v>22032</v>
      </c>
      <c r="G51" s="18">
        <f t="shared" si="1"/>
        <v>0.13498547567175018</v>
      </c>
      <c r="H51" s="3" t="s">
        <v>23</v>
      </c>
      <c r="I51" s="36">
        <f t="shared" si="0"/>
        <v>2974</v>
      </c>
      <c r="J51" s="3" t="s">
        <v>29</v>
      </c>
      <c r="K51" s="3" t="s">
        <v>26</v>
      </c>
    </row>
    <row r="52" spans="1:11" ht="15" thickBot="1" x14ac:dyDescent="0.4">
      <c r="A52" s="6" t="s">
        <v>48</v>
      </c>
      <c r="B52" s="8">
        <v>225</v>
      </c>
      <c r="C52" s="8">
        <v>2200</v>
      </c>
      <c r="D52" s="8">
        <v>239</v>
      </c>
      <c r="E52" s="8">
        <v>504</v>
      </c>
      <c r="F52" s="8">
        <v>37400</v>
      </c>
      <c r="G52" s="18">
        <f t="shared" si="1"/>
        <v>7.8689839572192513E-2</v>
      </c>
      <c r="H52" s="3" t="s">
        <v>35</v>
      </c>
      <c r="I52" s="36">
        <f t="shared" si="0"/>
        <v>2943</v>
      </c>
      <c r="J52" s="3" t="s">
        <v>36</v>
      </c>
      <c r="K52" s="3" t="s">
        <v>21</v>
      </c>
    </row>
    <row r="53" spans="1:11" ht="15" thickBot="1" x14ac:dyDescent="0.4">
      <c r="A53" s="6" t="s">
        <v>25</v>
      </c>
      <c r="B53" s="8">
        <v>34</v>
      </c>
      <c r="C53" s="8">
        <v>947</v>
      </c>
      <c r="D53" s="8">
        <v>350</v>
      </c>
      <c r="E53" s="8">
        <v>338</v>
      </c>
      <c r="F53" s="8">
        <v>10417</v>
      </c>
      <c r="G53" s="18">
        <f t="shared" si="1"/>
        <v>0.1569549774407219</v>
      </c>
      <c r="H53" s="3" t="s">
        <v>35</v>
      </c>
      <c r="I53" s="36">
        <f t="shared" si="0"/>
        <v>1635</v>
      </c>
      <c r="J53" s="3" t="s">
        <v>41</v>
      </c>
      <c r="K53" s="3" t="s">
        <v>32</v>
      </c>
    </row>
    <row r="54" spans="1:11" ht="15" thickBot="1" x14ac:dyDescent="0.4">
      <c r="A54" s="7" t="s">
        <v>31</v>
      </c>
      <c r="B54" s="8">
        <v>11</v>
      </c>
      <c r="C54" s="8">
        <v>804</v>
      </c>
      <c r="D54" s="8">
        <v>43</v>
      </c>
      <c r="E54" s="8">
        <v>639</v>
      </c>
      <c r="F54" s="8">
        <v>4020</v>
      </c>
      <c r="G54" s="18">
        <f t="shared" si="1"/>
        <v>0.36965174129353234</v>
      </c>
      <c r="H54" s="3" t="s">
        <v>23</v>
      </c>
      <c r="I54" s="36">
        <f t="shared" si="0"/>
        <v>1486</v>
      </c>
      <c r="J54" s="3" t="s">
        <v>36</v>
      </c>
      <c r="K54" s="3"/>
    </row>
    <row r="55" spans="1:11" ht="15" thickBot="1" x14ac:dyDescent="0.4">
      <c r="A55" s="6" t="s">
        <v>48</v>
      </c>
      <c r="B55" s="8">
        <v>52</v>
      </c>
      <c r="C55" s="8">
        <v>1686</v>
      </c>
      <c r="D55" s="8">
        <v>472</v>
      </c>
      <c r="E55" s="8">
        <v>904</v>
      </c>
      <c r="F55" s="8">
        <v>18546</v>
      </c>
      <c r="G55" s="18">
        <f t="shared" si="1"/>
        <v>0.16510298716704411</v>
      </c>
      <c r="H55" s="3" t="s">
        <v>23</v>
      </c>
      <c r="I55" s="36">
        <f t="shared" si="0"/>
        <v>3062</v>
      </c>
      <c r="J55" s="3" t="s">
        <v>36</v>
      </c>
      <c r="K55" s="3" t="s">
        <v>21</v>
      </c>
    </row>
    <row r="56" spans="1:11" ht="15" thickBot="1" x14ac:dyDescent="0.4">
      <c r="A56" s="6" t="s">
        <v>31</v>
      </c>
      <c r="B56" s="8">
        <v>123</v>
      </c>
      <c r="C56" s="8">
        <v>1226</v>
      </c>
      <c r="D56" s="8">
        <v>7</v>
      </c>
      <c r="E56" s="8">
        <v>119</v>
      </c>
      <c r="F56" s="8">
        <v>14712</v>
      </c>
      <c r="G56" s="18">
        <f t="shared" si="1"/>
        <v>9.1897770527460579E-2</v>
      </c>
      <c r="H56" s="3" t="s">
        <v>35</v>
      </c>
      <c r="I56" s="36">
        <f t="shared" si="0"/>
        <v>1352</v>
      </c>
      <c r="J56" s="3" t="s">
        <v>41</v>
      </c>
      <c r="K56" s="3" t="s">
        <v>32</v>
      </c>
    </row>
    <row r="57" spans="1:11" ht="15" thickBot="1" x14ac:dyDescent="0.4">
      <c r="A57" s="6" t="s">
        <v>48</v>
      </c>
      <c r="B57" s="8">
        <v>60</v>
      </c>
      <c r="C57" s="8">
        <v>2946</v>
      </c>
      <c r="D57" s="8">
        <v>367</v>
      </c>
      <c r="E57" s="8">
        <v>498</v>
      </c>
      <c r="F57" s="8">
        <v>29460</v>
      </c>
      <c r="G57" s="18">
        <f t="shared" si="1"/>
        <v>0.12936184657162253</v>
      </c>
      <c r="H57" s="3" t="s">
        <v>35</v>
      </c>
      <c r="I57" s="36">
        <f t="shared" si="0"/>
        <v>3811</v>
      </c>
      <c r="J57" s="3" t="s">
        <v>36</v>
      </c>
      <c r="K57" s="3" t="s">
        <v>26</v>
      </c>
    </row>
    <row r="58" spans="1:11" ht="15" thickBot="1" x14ac:dyDescent="0.4">
      <c r="A58" s="6" t="s">
        <v>25</v>
      </c>
      <c r="B58" s="8">
        <v>169</v>
      </c>
      <c r="C58" s="8">
        <v>2825</v>
      </c>
      <c r="D58" s="8">
        <v>295</v>
      </c>
      <c r="E58" s="8">
        <v>535</v>
      </c>
      <c r="F58" s="8">
        <v>45200</v>
      </c>
      <c r="G58" s="18">
        <f t="shared" si="1"/>
        <v>8.0862831858407078E-2</v>
      </c>
      <c r="H58" s="3" t="s">
        <v>14</v>
      </c>
      <c r="I58" s="36">
        <f t="shared" si="0"/>
        <v>3655</v>
      </c>
      <c r="J58" s="3" t="s">
        <v>56</v>
      </c>
      <c r="K58" s="3" t="s">
        <v>17</v>
      </c>
    </row>
    <row r="59" spans="1:11" ht="15" thickBot="1" x14ac:dyDescent="0.4">
      <c r="A59" s="6" t="s">
        <v>25</v>
      </c>
      <c r="B59" s="8">
        <v>262</v>
      </c>
      <c r="C59" s="8">
        <v>103</v>
      </c>
      <c r="D59" s="8">
        <v>19</v>
      </c>
      <c r="E59" s="8">
        <v>770</v>
      </c>
      <c r="F59" s="8">
        <v>1030</v>
      </c>
      <c r="G59" s="34">
        <f t="shared" si="1"/>
        <v>0.86601941747572819</v>
      </c>
      <c r="H59" s="3" t="s">
        <v>28</v>
      </c>
      <c r="I59" s="36">
        <f t="shared" si="0"/>
        <v>892</v>
      </c>
      <c r="J59" s="3" t="s">
        <v>15</v>
      </c>
      <c r="K59" s="3" t="s">
        <v>32</v>
      </c>
    </row>
    <row r="60" spans="1:11" ht="15" thickBot="1" x14ac:dyDescent="0.4">
      <c r="A60" s="6" t="s">
        <v>31</v>
      </c>
      <c r="B60" s="8">
        <v>174</v>
      </c>
      <c r="C60" s="8">
        <v>2180</v>
      </c>
      <c r="D60" s="8">
        <v>387</v>
      </c>
      <c r="E60" s="8">
        <v>263</v>
      </c>
      <c r="F60" s="8">
        <v>30520</v>
      </c>
      <c r="G60" s="18">
        <f t="shared" si="1"/>
        <v>9.2726081258191345E-2</v>
      </c>
      <c r="H60" s="3" t="s">
        <v>28</v>
      </c>
      <c r="I60" s="36">
        <f t="shared" si="0"/>
        <v>2830</v>
      </c>
      <c r="J60" s="3" t="s">
        <v>19</v>
      </c>
      <c r="K60" s="3"/>
    </row>
    <row r="61" spans="1:11" ht="15" thickBot="1" x14ac:dyDescent="0.4">
      <c r="A61" s="6" t="s">
        <v>31</v>
      </c>
      <c r="B61" s="8">
        <v>84</v>
      </c>
      <c r="C61" s="8">
        <v>904</v>
      </c>
      <c r="D61" s="8">
        <v>63</v>
      </c>
      <c r="E61" s="8">
        <v>973</v>
      </c>
      <c r="F61" s="8">
        <v>11752</v>
      </c>
      <c r="G61" s="18">
        <f t="shared" si="1"/>
        <v>0.1650782845473111</v>
      </c>
      <c r="H61" s="3" t="s">
        <v>28</v>
      </c>
      <c r="I61" s="36">
        <f t="shared" si="0"/>
        <v>1940</v>
      </c>
      <c r="J61" s="3" t="s">
        <v>56</v>
      </c>
      <c r="K61" s="3" t="s">
        <v>26</v>
      </c>
    </row>
    <row r="62" spans="1:11" ht="15" thickBot="1" x14ac:dyDescent="0.4">
      <c r="A62" s="6" t="s">
        <v>25</v>
      </c>
      <c r="B62" s="8">
        <v>65</v>
      </c>
      <c r="C62" s="8">
        <v>4886</v>
      </c>
      <c r="D62" s="8">
        <v>409</v>
      </c>
      <c r="E62" s="8">
        <v>983</v>
      </c>
      <c r="F62" s="8">
        <v>43974</v>
      </c>
      <c r="G62" s="18">
        <f t="shared" si="1"/>
        <v>0.14276618001546368</v>
      </c>
      <c r="H62" s="3" t="s">
        <v>14</v>
      </c>
      <c r="I62" s="36">
        <f t="shared" si="0"/>
        <v>6278</v>
      </c>
      <c r="J62" s="3" t="s">
        <v>56</v>
      </c>
      <c r="K62" s="3" t="s">
        <v>17</v>
      </c>
    </row>
    <row r="63" spans="1:11" ht="15" thickBot="1" x14ac:dyDescent="0.4">
      <c r="A63" s="6" t="s">
        <v>25</v>
      </c>
      <c r="B63" s="8">
        <v>148</v>
      </c>
      <c r="C63" s="8">
        <v>53</v>
      </c>
      <c r="D63" s="8">
        <v>379</v>
      </c>
      <c r="E63" s="8">
        <v>81</v>
      </c>
      <c r="F63" s="8">
        <v>954</v>
      </c>
      <c r="G63" s="18">
        <f t="shared" si="1"/>
        <v>0.53773584905660377</v>
      </c>
      <c r="H63" s="3" t="s">
        <v>14</v>
      </c>
      <c r="I63" s="36">
        <f t="shared" si="0"/>
        <v>513</v>
      </c>
      <c r="J63" s="3" t="s">
        <v>36</v>
      </c>
      <c r="K63" s="3" t="s">
        <v>26</v>
      </c>
    </row>
    <row r="64" spans="1:11" ht="15" thickBot="1" x14ac:dyDescent="0.4">
      <c r="A64" s="6" t="s">
        <v>48</v>
      </c>
      <c r="B64" s="8">
        <v>125</v>
      </c>
      <c r="C64" s="8">
        <v>4507</v>
      </c>
      <c r="D64" s="8">
        <v>13</v>
      </c>
      <c r="E64" s="8">
        <v>217</v>
      </c>
      <c r="F64" s="8">
        <v>90140</v>
      </c>
      <c r="G64" s="18">
        <f t="shared" si="1"/>
        <v>5.2551586421122697E-2</v>
      </c>
      <c r="H64" s="3" t="s">
        <v>14</v>
      </c>
      <c r="I64" s="36">
        <f t="shared" si="0"/>
        <v>4737</v>
      </c>
      <c r="J64" s="3" t="s">
        <v>36</v>
      </c>
      <c r="K64" s="3" t="s">
        <v>26</v>
      </c>
    </row>
    <row r="65" spans="1:11" ht="15" thickBot="1" x14ac:dyDescent="0.4">
      <c r="A65" s="6" t="s">
        <v>48</v>
      </c>
      <c r="B65" s="8">
        <v>75</v>
      </c>
      <c r="C65" s="8">
        <v>2878</v>
      </c>
      <c r="D65" s="8">
        <v>416</v>
      </c>
      <c r="E65" s="8">
        <v>248</v>
      </c>
      <c r="F65" s="8">
        <v>43170</v>
      </c>
      <c r="G65" s="18">
        <f t="shared" si="1"/>
        <v>8.2047718322909427E-2</v>
      </c>
      <c r="H65" s="3" t="s">
        <v>35</v>
      </c>
      <c r="I65" s="36">
        <f t="shared" si="0"/>
        <v>3542</v>
      </c>
      <c r="J65" s="3" t="s">
        <v>41</v>
      </c>
      <c r="K65" s="3" t="s">
        <v>26</v>
      </c>
    </row>
    <row r="66" spans="1:11" ht="15" thickBot="1" x14ac:dyDescent="0.4">
      <c r="A66" s="6" t="s">
        <v>31</v>
      </c>
      <c r="B66" s="8">
        <v>289</v>
      </c>
      <c r="C66" s="8">
        <v>1881</v>
      </c>
      <c r="D66" s="8">
        <v>99</v>
      </c>
      <c r="E66" s="8">
        <v>501</v>
      </c>
      <c r="F66" s="8">
        <v>20691</v>
      </c>
      <c r="G66" s="18">
        <f t="shared" si="1"/>
        <v>0.11990720603160794</v>
      </c>
      <c r="H66" s="3" t="s">
        <v>28</v>
      </c>
      <c r="I66" s="36">
        <f t="shared" ref="I66:I129" si="2">(C66+E66+D66)</f>
        <v>2481</v>
      </c>
      <c r="J66" s="3" t="s">
        <v>29</v>
      </c>
      <c r="K66" s="3"/>
    </row>
    <row r="67" spans="1:11" ht="15" thickBot="1" x14ac:dyDescent="0.4">
      <c r="A67" s="6" t="s">
        <v>31</v>
      </c>
      <c r="B67" s="8">
        <v>184</v>
      </c>
      <c r="C67" s="8">
        <v>432</v>
      </c>
      <c r="D67" s="8">
        <v>280</v>
      </c>
      <c r="E67" s="8">
        <v>171</v>
      </c>
      <c r="F67" s="8">
        <v>3024</v>
      </c>
      <c r="G67" s="18">
        <f t="shared" ref="G67:G130" si="3">((C67+D67+E67)/F67)</f>
        <v>0.29199735449735448</v>
      </c>
      <c r="H67" s="3" t="s">
        <v>14</v>
      </c>
      <c r="I67" s="36">
        <f t="shared" si="2"/>
        <v>883</v>
      </c>
      <c r="J67" s="3" t="s">
        <v>36</v>
      </c>
      <c r="K67" s="3" t="s">
        <v>17</v>
      </c>
    </row>
    <row r="68" spans="1:11" ht="15" thickBot="1" x14ac:dyDescent="0.4">
      <c r="A68" s="6" t="s">
        <v>31</v>
      </c>
      <c r="B68" s="8">
        <v>100</v>
      </c>
      <c r="C68" s="8">
        <v>4712</v>
      </c>
      <c r="D68" s="8">
        <v>127</v>
      </c>
      <c r="E68" s="8">
        <v>568</v>
      </c>
      <c r="F68" s="8">
        <v>84816</v>
      </c>
      <c r="G68" s="18">
        <f t="shared" si="3"/>
        <v>6.3749764195434822E-2</v>
      </c>
      <c r="H68" s="3" t="s">
        <v>35</v>
      </c>
      <c r="I68" s="36">
        <f t="shared" si="2"/>
        <v>5407</v>
      </c>
      <c r="J68" s="3" t="s">
        <v>36</v>
      </c>
      <c r="K68" s="3" t="s">
        <v>26</v>
      </c>
    </row>
    <row r="69" spans="1:11" ht="15" thickBot="1" x14ac:dyDescent="0.4">
      <c r="A69" s="6" t="s">
        <v>31</v>
      </c>
      <c r="B69" s="8">
        <v>73</v>
      </c>
      <c r="C69" s="8">
        <v>2610</v>
      </c>
      <c r="D69" s="8">
        <v>288</v>
      </c>
      <c r="E69" s="8">
        <v>126</v>
      </c>
      <c r="F69" s="8">
        <v>15660</v>
      </c>
      <c r="G69" s="18">
        <f t="shared" si="3"/>
        <v>0.19310344827586207</v>
      </c>
      <c r="H69" s="3" t="s">
        <v>28</v>
      </c>
      <c r="I69" s="36">
        <f t="shared" si="2"/>
        <v>3024</v>
      </c>
      <c r="J69" s="3" t="s">
        <v>29</v>
      </c>
      <c r="K69" s="3"/>
    </row>
    <row r="70" spans="1:11" ht="15" thickBot="1" x14ac:dyDescent="0.4">
      <c r="A70" s="6" t="s">
        <v>48</v>
      </c>
      <c r="B70" s="8">
        <v>149</v>
      </c>
      <c r="C70" s="8">
        <v>1292</v>
      </c>
      <c r="D70" s="8">
        <v>496</v>
      </c>
      <c r="E70" s="8">
        <v>626</v>
      </c>
      <c r="F70" s="8">
        <v>25840</v>
      </c>
      <c r="G70" s="18">
        <f t="shared" si="3"/>
        <v>9.3421052631578946E-2</v>
      </c>
      <c r="H70" s="3" t="s">
        <v>14</v>
      </c>
      <c r="I70" s="36">
        <f t="shared" si="2"/>
        <v>2414</v>
      </c>
      <c r="J70" s="3" t="s">
        <v>19</v>
      </c>
      <c r="K70" s="3" t="s">
        <v>26</v>
      </c>
    </row>
    <row r="71" spans="1:11" ht="15" thickBot="1" x14ac:dyDescent="0.4">
      <c r="A71" s="6" t="s">
        <v>25</v>
      </c>
      <c r="B71" s="8">
        <v>43</v>
      </c>
      <c r="C71" s="8">
        <v>199</v>
      </c>
      <c r="D71" s="8">
        <v>400</v>
      </c>
      <c r="E71" s="8">
        <v>772</v>
      </c>
      <c r="F71" s="8">
        <v>3582</v>
      </c>
      <c r="G71" s="18">
        <f t="shared" si="3"/>
        <v>0.38274706867671693</v>
      </c>
      <c r="H71" s="3" t="s">
        <v>35</v>
      </c>
      <c r="I71" s="36">
        <f t="shared" si="2"/>
        <v>1371</v>
      </c>
      <c r="J71" s="3" t="s">
        <v>56</v>
      </c>
      <c r="K71" s="3"/>
    </row>
    <row r="72" spans="1:11" ht="15" thickBot="1" x14ac:dyDescent="0.4">
      <c r="A72" s="6" t="s">
        <v>25</v>
      </c>
      <c r="B72" s="8">
        <v>227</v>
      </c>
      <c r="C72" s="8">
        <v>2551</v>
      </c>
      <c r="D72" s="8">
        <v>205</v>
      </c>
      <c r="E72" s="8">
        <v>915</v>
      </c>
      <c r="F72" s="8">
        <v>30612</v>
      </c>
      <c r="G72" s="18">
        <f t="shared" si="3"/>
        <v>0.1199202926956749</v>
      </c>
      <c r="H72" s="3" t="s">
        <v>23</v>
      </c>
      <c r="I72" s="36">
        <f t="shared" si="2"/>
        <v>3671</v>
      </c>
      <c r="J72" s="3" t="s">
        <v>36</v>
      </c>
      <c r="K72" s="3" t="s">
        <v>21</v>
      </c>
    </row>
    <row r="73" spans="1:11" ht="15" thickBot="1" x14ac:dyDescent="0.4">
      <c r="A73" s="6" t="s">
        <v>31</v>
      </c>
      <c r="B73" s="8">
        <v>88</v>
      </c>
      <c r="C73" s="8">
        <v>296</v>
      </c>
      <c r="D73" s="8">
        <v>141</v>
      </c>
      <c r="E73" s="8">
        <v>60</v>
      </c>
      <c r="F73" s="8">
        <v>5624</v>
      </c>
      <c r="G73" s="18">
        <f t="shared" si="3"/>
        <v>8.837126600284495E-2</v>
      </c>
      <c r="H73" s="3" t="s">
        <v>23</v>
      </c>
      <c r="I73" s="36">
        <f t="shared" si="2"/>
        <v>497</v>
      </c>
      <c r="J73" s="3" t="s">
        <v>15</v>
      </c>
      <c r="K73" s="3" t="s">
        <v>21</v>
      </c>
    </row>
    <row r="74" spans="1:11" ht="15" thickBot="1" x14ac:dyDescent="0.4">
      <c r="A74" s="6" t="s">
        <v>48</v>
      </c>
      <c r="B74" s="8">
        <v>88</v>
      </c>
      <c r="C74" s="8">
        <v>4126</v>
      </c>
      <c r="D74" s="8">
        <v>486</v>
      </c>
      <c r="E74" s="8">
        <v>426</v>
      </c>
      <c r="F74" s="8">
        <v>78394</v>
      </c>
      <c r="G74" s="18">
        <f t="shared" si="3"/>
        <v>6.4265122330790625E-2</v>
      </c>
      <c r="H74" s="3" t="s">
        <v>35</v>
      </c>
      <c r="I74" s="36">
        <f t="shared" si="2"/>
        <v>5038</v>
      </c>
      <c r="J74" s="3" t="s">
        <v>29</v>
      </c>
      <c r="K74" s="3" t="s">
        <v>32</v>
      </c>
    </row>
    <row r="75" spans="1:11" ht="15" thickBot="1" x14ac:dyDescent="0.4">
      <c r="A75" s="6" t="s">
        <v>25</v>
      </c>
      <c r="B75" s="8">
        <v>123</v>
      </c>
      <c r="C75" s="8">
        <v>1855</v>
      </c>
      <c r="D75" s="8">
        <v>174</v>
      </c>
      <c r="E75" s="8">
        <v>200</v>
      </c>
      <c r="F75" s="8">
        <v>16695</v>
      </c>
      <c r="G75" s="18">
        <f t="shared" si="3"/>
        <v>0.13351302785265048</v>
      </c>
      <c r="H75" s="3" t="s">
        <v>23</v>
      </c>
      <c r="I75" s="36">
        <f t="shared" si="2"/>
        <v>2229</v>
      </c>
      <c r="J75" s="3" t="s">
        <v>15</v>
      </c>
      <c r="K75" s="3" t="s">
        <v>26</v>
      </c>
    </row>
    <row r="76" spans="1:11" ht="15" thickBot="1" x14ac:dyDescent="0.4">
      <c r="A76" s="6" t="s">
        <v>25</v>
      </c>
      <c r="B76" s="8">
        <v>255</v>
      </c>
      <c r="C76" s="8">
        <v>1674</v>
      </c>
      <c r="D76" s="8">
        <v>37</v>
      </c>
      <c r="E76" s="8">
        <v>929</v>
      </c>
      <c r="F76" s="8">
        <v>21762</v>
      </c>
      <c r="G76" s="18">
        <f t="shared" si="3"/>
        <v>0.12131237937689551</v>
      </c>
      <c r="H76" s="3" t="s">
        <v>28</v>
      </c>
      <c r="I76" s="36">
        <f t="shared" si="2"/>
        <v>2640</v>
      </c>
      <c r="J76" s="3" t="s">
        <v>15</v>
      </c>
      <c r="K76" s="3" t="s">
        <v>32</v>
      </c>
    </row>
    <row r="77" spans="1:11" ht="15" thickBot="1" x14ac:dyDescent="0.4">
      <c r="A77" s="6" t="s">
        <v>25</v>
      </c>
      <c r="B77" s="8">
        <v>99</v>
      </c>
      <c r="C77" s="8">
        <v>1121</v>
      </c>
      <c r="D77" s="8">
        <v>18</v>
      </c>
      <c r="E77" s="8">
        <v>135</v>
      </c>
      <c r="F77" s="8">
        <v>15694</v>
      </c>
      <c r="G77" s="18">
        <f t="shared" si="3"/>
        <v>8.1177520071364848E-2</v>
      </c>
      <c r="H77" s="3" t="s">
        <v>14</v>
      </c>
      <c r="I77" s="36">
        <f t="shared" si="2"/>
        <v>1274</v>
      </c>
      <c r="J77" s="3" t="s">
        <v>29</v>
      </c>
      <c r="K77" s="3" t="s">
        <v>32</v>
      </c>
    </row>
    <row r="78" spans="1:11" ht="15" thickBot="1" x14ac:dyDescent="0.4">
      <c r="A78" s="6" t="s">
        <v>25</v>
      </c>
      <c r="B78" s="8">
        <v>63</v>
      </c>
      <c r="C78" s="8">
        <v>1249</v>
      </c>
      <c r="D78" s="8">
        <v>420</v>
      </c>
      <c r="E78" s="8">
        <v>116</v>
      </c>
      <c r="F78" s="8">
        <v>8743</v>
      </c>
      <c r="G78" s="18">
        <f t="shared" si="3"/>
        <v>0.20416333066453163</v>
      </c>
      <c r="H78" s="3" t="s">
        <v>35</v>
      </c>
      <c r="I78" s="36">
        <f t="shared" si="2"/>
        <v>1785</v>
      </c>
      <c r="J78" s="3" t="s">
        <v>29</v>
      </c>
      <c r="K78" s="3"/>
    </row>
    <row r="79" spans="1:11" ht="15" thickBot="1" x14ac:dyDescent="0.4">
      <c r="A79" s="6" t="s">
        <v>48</v>
      </c>
      <c r="B79" s="8">
        <v>21</v>
      </c>
      <c r="C79" s="8">
        <v>954</v>
      </c>
      <c r="D79" s="8">
        <v>288</v>
      </c>
      <c r="E79" s="8">
        <v>324</v>
      </c>
      <c r="F79" s="8">
        <v>19080</v>
      </c>
      <c r="G79" s="18">
        <f t="shared" si="3"/>
        <v>8.2075471698113203E-2</v>
      </c>
      <c r="H79" s="3" t="s">
        <v>14</v>
      </c>
      <c r="I79" s="36">
        <f t="shared" si="2"/>
        <v>1566</v>
      </c>
      <c r="J79" s="3" t="s">
        <v>41</v>
      </c>
      <c r="K79" s="3" t="s">
        <v>32</v>
      </c>
    </row>
    <row r="80" spans="1:11" ht="15" thickBot="1" x14ac:dyDescent="0.4">
      <c r="A80" s="6" t="s">
        <v>31</v>
      </c>
      <c r="B80" s="8">
        <v>266</v>
      </c>
      <c r="C80" s="8">
        <v>3068</v>
      </c>
      <c r="D80" s="8">
        <v>329</v>
      </c>
      <c r="E80" s="8">
        <v>137</v>
      </c>
      <c r="F80" s="8">
        <v>39884</v>
      </c>
      <c r="G80" s="18">
        <f t="shared" si="3"/>
        <v>8.860696018453515E-2</v>
      </c>
      <c r="H80" s="3" t="s">
        <v>28</v>
      </c>
      <c r="I80" s="36">
        <f t="shared" si="2"/>
        <v>3534</v>
      </c>
      <c r="J80" s="3" t="s">
        <v>36</v>
      </c>
      <c r="K80" s="3" t="s">
        <v>21</v>
      </c>
    </row>
    <row r="81" spans="1:11" ht="15" thickBot="1" x14ac:dyDescent="0.4">
      <c r="A81" s="6" t="s">
        <v>48</v>
      </c>
      <c r="B81" s="8">
        <v>28</v>
      </c>
      <c r="C81" s="8">
        <v>2103</v>
      </c>
      <c r="D81" s="8">
        <v>103</v>
      </c>
      <c r="E81" s="8">
        <v>892</v>
      </c>
      <c r="F81" s="8">
        <v>39957</v>
      </c>
      <c r="G81" s="18">
        <f t="shared" si="3"/>
        <v>7.7533348349475686E-2</v>
      </c>
      <c r="H81" s="3" t="s">
        <v>28</v>
      </c>
      <c r="I81" s="36">
        <f t="shared" si="2"/>
        <v>3098</v>
      </c>
      <c r="J81" s="3" t="s">
        <v>29</v>
      </c>
      <c r="K81" s="3"/>
    </row>
    <row r="82" spans="1:11" ht="15" thickBot="1" x14ac:dyDescent="0.4">
      <c r="A82" s="6" t="s">
        <v>25</v>
      </c>
      <c r="B82" s="8">
        <v>283</v>
      </c>
      <c r="C82" s="8">
        <v>1816</v>
      </c>
      <c r="D82" s="8">
        <v>41</v>
      </c>
      <c r="E82" s="8">
        <v>29</v>
      </c>
      <c r="F82" s="8">
        <v>19976</v>
      </c>
      <c r="G82" s="18">
        <f t="shared" si="3"/>
        <v>9.4413295955146179E-2</v>
      </c>
      <c r="H82" s="3" t="s">
        <v>28</v>
      </c>
      <c r="I82" s="36">
        <f t="shared" si="2"/>
        <v>1886</v>
      </c>
      <c r="J82" s="3" t="s">
        <v>29</v>
      </c>
      <c r="K82" s="3" t="s">
        <v>26</v>
      </c>
    </row>
    <row r="83" spans="1:11" ht="15" thickBot="1" x14ac:dyDescent="0.4">
      <c r="A83" s="6" t="s">
        <v>48</v>
      </c>
      <c r="B83" s="8">
        <v>200</v>
      </c>
      <c r="C83" s="8">
        <v>725</v>
      </c>
      <c r="D83" s="8">
        <v>428</v>
      </c>
      <c r="E83" s="8">
        <v>88</v>
      </c>
      <c r="F83" s="8">
        <v>14500</v>
      </c>
      <c r="G83" s="18">
        <f t="shared" si="3"/>
        <v>8.558620689655172E-2</v>
      </c>
      <c r="H83" s="3" t="s">
        <v>28</v>
      </c>
      <c r="I83" s="36">
        <f t="shared" si="2"/>
        <v>1241</v>
      </c>
      <c r="J83" s="3" t="s">
        <v>41</v>
      </c>
      <c r="K83" s="3" t="s">
        <v>26</v>
      </c>
    </row>
    <row r="84" spans="1:11" ht="15" thickBot="1" x14ac:dyDescent="0.4">
      <c r="A84" s="6" t="s">
        <v>31</v>
      </c>
      <c r="B84" s="8">
        <v>112</v>
      </c>
      <c r="C84" s="8">
        <v>1094</v>
      </c>
      <c r="D84" s="8">
        <v>21</v>
      </c>
      <c r="E84" s="8">
        <v>472</v>
      </c>
      <c r="F84" s="8">
        <v>9846</v>
      </c>
      <c r="G84" s="18">
        <f t="shared" si="3"/>
        <v>0.16118220597196831</v>
      </c>
      <c r="H84" s="3" t="s">
        <v>23</v>
      </c>
      <c r="I84" s="36">
        <f t="shared" si="2"/>
        <v>1587</v>
      </c>
      <c r="J84" s="3" t="s">
        <v>56</v>
      </c>
      <c r="K84" s="3"/>
    </row>
    <row r="85" spans="1:11" ht="15" thickBot="1" x14ac:dyDescent="0.4">
      <c r="A85" s="6" t="s">
        <v>48</v>
      </c>
      <c r="B85" s="8">
        <v>255</v>
      </c>
      <c r="C85" s="8">
        <v>1841</v>
      </c>
      <c r="D85" s="8">
        <v>342</v>
      </c>
      <c r="E85" s="8">
        <v>851</v>
      </c>
      <c r="F85" s="8">
        <v>34979</v>
      </c>
      <c r="G85" s="18">
        <f t="shared" si="3"/>
        <v>8.6737756939878216E-2</v>
      </c>
      <c r="H85" s="3" t="s">
        <v>35</v>
      </c>
      <c r="I85" s="36">
        <f t="shared" si="2"/>
        <v>3034</v>
      </c>
      <c r="J85" s="3" t="s">
        <v>41</v>
      </c>
      <c r="K85" s="3" t="s">
        <v>32</v>
      </c>
    </row>
    <row r="86" spans="1:11" ht="15" thickBot="1" x14ac:dyDescent="0.4">
      <c r="A86" s="6" t="s">
        <v>48</v>
      </c>
      <c r="B86" s="8">
        <v>230</v>
      </c>
      <c r="C86" s="8">
        <v>4177</v>
      </c>
      <c r="D86" s="8">
        <v>55</v>
      </c>
      <c r="E86" s="8">
        <v>569</v>
      </c>
      <c r="F86" s="8">
        <v>25062</v>
      </c>
      <c r="G86" s="18">
        <f t="shared" si="3"/>
        <v>0.19156491900087783</v>
      </c>
      <c r="H86" s="3" t="s">
        <v>28</v>
      </c>
      <c r="I86" s="36">
        <f t="shared" si="2"/>
        <v>4801</v>
      </c>
      <c r="J86" s="3" t="s">
        <v>41</v>
      </c>
      <c r="K86" s="3" t="s">
        <v>17</v>
      </c>
    </row>
    <row r="87" spans="1:11" ht="15" thickBot="1" x14ac:dyDescent="0.4">
      <c r="A87" s="6" t="s">
        <v>31</v>
      </c>
      <c r="B87" s="8">
        <v>242</v>
      </c>
      <c r="C87" s="8">
        <v>3428</v>
      </c>
      <c r="D87" s="8">
        <v>85</v>
      </c>
      <c r="E87" s="8">
        <v>305</v>
      </c>
      <c r="F87" s="8">
        <v>58276</v>
      </c>
      <c r="G87" s="18">
        <f t="shared" si="3"/>
        <v>6.5515821264328367E-2</v>
      </c>
      <c r="H87" s="3" t="s">
        <v>23</v>
      </c>
      <c r="I87" s="36">
        <f t="shared" si="2"/>
        <v>3818</v>
      </c>
      <c r="J87" s="3" t="s">
        <v>19</v>
      </c>
      <c r="K87" s="3" t="s">
        <v>32</v>
      </c>
    </row>
    <row r="88" spans="1:11" ht="15" thickBot="1" x14ac:dyDescent="0.4">
      <c r="A88" s="6" t="s">
        <v>48</v>
      </c>
      <c r="B88" s="8">
        <v>197</v>
      </c>
      <c r="C88" s="8">
        <v>1436</v>
      </c>
      <c r="D88" s="8">
        <v>496</v>
      </c>
      <c r="E88" s="8">
        <v>765</v>
      </c>
      <c r="F88" s="8">
        <v>12924</v>
      </c>
      <c r="G88" s="18">
        <f t="shared" si="3"/>
        <v>0.20868152274837512</v>
      </c>
      <c r="H88" s="3" t="s">
        <v>14</v>
      </c>
      <c r="I88" s="36">
        <f t="shared" si="2"/>
        <v>2697</v>
      </c>
      <c r="J88" s="3" t="s">
        <v>56</v>
      </c>
      <c r="K88" s="3" t="s">
        <v>26</v>
      </c>
    </row>
    <row r="89" spans="1:11" ht="15" thickBot="1" x14ac:dyDescent="0.4">
      <c r="A89" s="6" t="s">
        <v>25</v>
      </c>
      <c r="B89" s="8">
        <v>25</v>
      </c>
      <c r="C89" s="8">
        <v>302</v>
      </c>
      <c r="D89" s="8">
        <v>430</v>
      </c>
      <c r="E89" s="8">
        <v>47</v>
      </c>
      <c r="F89" s="8">
        <v>5738</v>
      </c>
      <c r="G89" s="18">
        <f t="shared" si="3"/>
        <v>0.13576158940397351</v>
      </c>
      <c r="H89" s="3" t="s">
        <v>35</v>
      </c>
      <c r="I89" s="36">
        <f t="shared" si="2"/>
        <v>779</v>
      </c>
      <c r="J89" s="3" t="s">
        <v>29</v>
      </c>
      <c r="K89" s="3" t="s">
        <v>32</v>
      </c>
    </row>
    <row r="90" spans="1:11" ht="15" thickBot="1" x14ac:dyDescent="0.4">
      <c r="A90" s="6" t="s">
        <v>31</v>
      </c>
      <c r="B90" s="8">
        <v>180</v>
      </c>
      <c r="C90" s="8">
        <v>2214</v>
      </c>
      <c r="D90" s="8">
        <v>152</v>
      </c>
      <c r="E90" s="8">
        <v>249</v>
      </c>
      <c r="F90" s="8">
        <v>15498</v>
      </c>
      <c r="G90" s="18">
        <f t="shared" si="3"/>
        <v>0.16873144921925409</v>
      </c>
      <c r="H90" s="3" t="s">
        <v>14</v>
      </c>
      <c r="I90" s="36">
        <f t="shared" si="2"/>
        <v>2615</v>
      </c>
      <c r="J90" s="3" t="s">
        <v>41</v>
      </c>
      <c r="K90" s="3"/>
    </row>
    <row r="91" spans="1:11" ht="15" thickBot="1" x14ac:dyDescent="0.4">
      <c r="A91" s="6" t="s">
        <v>25</v>
      </c>
      <c r="B91" s="8">
        <v>297</v>
      </c>
      <c r="C91" s="8">
        <v>3861</v>
      </c>
      <c r="D91" s="8">
        <v>101</v>
      </c>
      <c r="E91" s="8">
        <v>960</v>
      </c>
      <c r="F91" s="8">
        <v>69498</v>
      </c>
      <c r="G91" s="18">
        <f t="shared" si="3"/>
        <v>7.0822181933293038E-2</v>
      </c>
      <c r="H91" s="3" t="s">
        <v>28</v>
      </c>
      <c r="I91" s="36">
        <f t="shared" si="2"/>
        <v>4922</v>
      </c>
      <c r="J91" s="3" t="s">
        <v>41</v>
      </c>
      <c r="K91" s="3" t="s">
        <v>32</v>
      </c>
    </row>
    <row r="92" spans="1:11" ht="15" thickBot="1" x14ac:dyDescent="0.4">
      <c r="A92" s="6" t="s">
        <v>31</v>
      </c>
      <c r="B92" s="8">
        <v>137</v>
      </c>
      <c r="C92" s="8">
        <v>1263</v>
      </c>
      <c r="D92" s="8">
        <v>357</v>
      </c>
      <c r="E92" s="8">
        <v>397</v>
      </c>
      <c r="F92" s="8">
        <v>25260</v>
      </c>
      <c r="G92" s="18">
        <f t="shared" si="3"/>
        <v>7.984956452889945E-2</v>
      </c>
      <c r="H92" s="3" t="s">
        <v>35</v>
      </c>
      <c r="I92" s="36">
        <f t="shared" si="2"/>
        <v>2017</v>
      </c>
      <c r="J92" s="3" t="s">
        <v>41</v>
      </c>
      <c r="K92" s="3" t="s">
        <v>32</v>
      </c>
    </row>
    <row r="93" spans="1:11" ht="15" thickBot="1" x14ac:dyDescent="0.4">
      <c r="A93" s="6" t="s">
        <v>48</v>
      </c>
      <c r="B93" s="8">
        <v>236</v>
      </c>
      <c r="C93" s="8">
        <v>3801</v>
      </c>
      <c r="D93" s="8">
        <v>401</v>
      </c>
      <c r="E93" s="8">
        <v>967</v>
      </c>
      <c r="F93" s="8">
        <v>38010</v>
      </c>
      <c r="G93" s="18">
        <f t="shared" si="3"/>
        <v>0.13599052880820836</v>
      </c>
      <c r="H93" s="3" t="s">
        <v>14</v>
      </c>
      <c r="I93" s="36">
        <f t="shared" si="2"/>
        <v>5169</v>
      </c>
      <c r="J93" s="3" t="s">
        <v>29</v>
      </c>
      <c r="K93" s="3" t="s">
        <v>26</v>
      </c>
    </row>
    <row r="94" spans="1:11" ht="15" thickBot="1" x14ac:dyDescent="0.4">
      <c r="A94" s="6" t="s">
        <v>31</v>
      </c>
      <c r="B94" s="8">
        <v>150</v>
      </c>
      <c r="C94" s="8">
        <v>1431</v>
      </c>
      <c r="D94" s="8">
        <v>26</v>
      </c>
      <c r="E94" s="8">
        <v>951</v>
      </c>
      <c r="F94" s="8">
        <v>8586</v>
      </c>
      <c r="G94" s="18">
        <f t="shared" si="3"/>
        <v>0.28045655718611695</v>
      </c>
      <c r="H94" s="3" t="s">
        <v>28</v>
      </c>
      <c r="I94" s="36">
        <f t="shared" si="2"/>
        <v>2408</v>
      </c>
      <c r="J94" s="3" t="s">
        <v>56</v>
      </c>
      <c r="K94" s="3" t="s">
        <v>26</v>
      </c>
    </row>
    <row r="95" spans="1:11" ht="15" thickBot="1" x14ac:dyDescent="0.4">
      <c r="A95" s="6" t="s">
        <v>48</v>
      </c>
      <c r="B95" s="8">
        <v>46</v>
      </c>
      <c r="C95" s="8">
        <v>2647</v>
      </c>
      <c r="D95" s="8">
        <v>170</v>
      </c>
      <c r="E95" s="8">
        <v>304</v>
      </c>
      <c r="F95" s="8">
        <v>18529</v>
      </c>
      <c r="G95" s="18">
        <f t="shared" si="3"/>
        <v>0.16843866371633656</v>
      </c>
      <c r="H95" s="3" t="s">
        <v>28</v>
      </c>
      <c r="I95" s="36">
        <f t="shared" si="2"/>
        <v>3121</v>
      </c>
      <c r="J95" s="3" t="s">
        <v>41</v>
      </c>
      <c r="K95" s="3" t="s">
        <v>26</v>
      </c>
    </row>
    <row r="96" spans="1:11" ht="15" thickBot="1" x14ac:dyDescent="0.4">
      <c r="A96" s="6" t="s">
        <v>48</v>
      </c>
      <c r="B96" s="8">
        <v>163</v>
      </c>
      <c r="C96" s="8">
        <v>3182</v>
      </c>
      <c r="D96" s="8">
        <v>160</v>
      </c>
      <c r="E96" s="8">
        <v>559</v>
      </c>
      <c r="F96" s="8">
        <v>57276</v>
      </c>
      <c r="G96" s="18">
        <f t="shared" si="3"/>
        <v>6.8108806480899509E-2</v>
      </c>
      <c r="H96" s="3" t="s">
        <v>28</v>
      </c>
      <c r="I96" s="36">
        <f t="shared" si="2"/>
        <v>3901</v>
      </c>
      <c r="J96" s="3" t="s">
        <v>19</v>
      </c>
      <c r="K96" s="3" t="s">
        <v>32</v>
      </c>
    </row>
    <row r="97" spans="1:11" ht="15" thickBot="1" x14ac:dyDescent="0.4">
      <c r="A97" s="6" t="s">
        <v>48</v>
      </c>
      <c r="B97" s="8">
        <v>123</v>
      </c>
      <c r="C97" s="8">
        <v>1238</v>
      </c>
      <c r="D97" s="8">
        <v>444</v>
      </c>
      <c r="E97" s="8">
        <v>366</v>
      </c>
      <c r="F97" s="8">
        <v>19808</v>
      </c>
      <c r="G97" s="18">
        <f t="shared" si="3"/>
        <v>0.10339256865912763</v>
      </c>
      <c r="H97" s="3" t="s">
        <v>14</v>
      </c>
      <c r="I97" s="36">
        <f t="shared" si="2"/>
        <v>2048</v>
      </c>
      <c r="J97" s="3" t="s">
        <v>41</v>
      </c>
      <c r="K97" s="3"/>
    </row>
    <row r="98" spans="1:11" ht="15" thickBot="1" x14ac:dyDescent="0.4">
      <c r="A98" s="6" t="s">
        <v>25</v>
      </c>
      <c r="B98" s="8">
        <v>36</v>
      </c>
      <c r="C98" s="8">
        <v>4739</v>
      </c>
      <c r="D98" s="8">
        <v>135</v>
      </c>
      <c r="E98" s="8">
        <v>527</v>
      </c>
      <c r="F98" s="8">
        <v>61607</v>
      </c>
      <c r="G98" s="18">
        <f t="shared" si="3"/>
        <v>8.7668609086629767E-2</v>
      </c>
      <c r="H98" s="3" t="s">
        <v>28</v>
      </c>
      <c r="I98" s="36">
        <f t="shared" si="2"/>
        <v>5401</v>
      </c>
      <c r="J98" s="3" t="s">
        <v>41</v>
      </c>
      <c r="K98" s="3" t="s">
        <v>21</v>
      </c>
    </row>
    <row r="99" spans="1:11" ht="15" thickBot="1" x14ac:dyDescent="0.4">
      <c r="A99" s="6" t="s">
        <v>48</v>
      </c>
      <c r="B99" s="8">
        <v>17</v>
      </c>
      <c r="C99" s="8">
        <v>1575</v>
      </c>
      <c r="D99" s="8">
        <v>486</v>
      </c>
      <c r="E99" s="8">
        <v>771</v>
      </c>
      <c r="F99" s="8">
        <v>25200</v>
      </c>
      <c r="G99" s="18">
        <f t="shared" si="3"/>
        <v>0.11238095238095239</v>
      </c>
      <c r="H99" s="3" t="s">
        <v>14</v>
      </c>
      <c r="I99" s="36">
        <f t="shared" si="2"/>
        <v>2832</v>
      </c>
      <c r="J99" s="3" t="s">
        <v>29</v>
      </c>
      <c r="K99" s="3" t="s">
        <v>32</v>
      </c>
    </row>
    <row r="100" spans="1:11" ht="15" thickBot="1" x14ac:dyDescent="0.4">
      <c r="A100" s="6" t="s">
        <v>48</v>
      </c>
      <c r="B100" s="8">
        <v>173</v>
      </c>
      <c r="C100" s="8">
        <v>4171</v>
      </c>
      <c r="D100" s="8">
        <v>86</v>
      </c>
      <c r="E100" s="8">
        <v>548</v>
      </c>
      <c r="F100" s="8">
        <v>66736</v>
      </c>
      <c r="G100" s="18">
        <f t="shared" si="3"/>
        <v>7.2000119875329657E-2</v>
      </c>
      <c r="H100" s="3" t="s">
        <v>23</v>
      </c>
      <c r="I100" s="36">
        <f t="shared" si="2"/>
        <v>4805</v>
      </c>
      <c r="J100" s="3" t="s">
        <v>36</v>
      </c>
      <c r="K100" s="3" t="s">
        <v>26</v>
      </c>
    </row>
    <row r="101" spans="1:11" ht="15" thickBot="1" x14ac:dyDescent="0.4">
      <c r="A101" s="6" t="s">
        <v>31</v>
      </c>
      <c r="B101" s="8">
        <v>52</v>
      </c>
      <c r="C101" s="8">
        <v>1766</v>
      </c>
      <c r="D101" s="8">
        <v>424</v>
      </c>
      <c r="E101" s="8">
        <v>92</v>
      </c>
      <c r="F101" s="8">
        <v>24724</v>
      </c>
      <c r="G101" s="18">
        <f t="shared" si="3"/>
        <v>9.2298980747451867E-2</v>
      </c>
      <c r="H101" s="3" t="s">
        <v>23</v>
      </c>
      <c r="I101" s="36">
        <f t="shared" si="2"/>
        <v>2282</v>
      </c>
      <c r="J101" s="3" t="s">
        <v>56</v>
      </c>
      <c r="K101" s="3"/>
    </row>
    <row r="102" spans="1:11" ht="15" thickBot="1" x14ac:dyDescent="0.4">
      <c r="A102" s="6" t="s">
        <v>48</v>
      </c>
      <c r="B102" s="8">
        <v>12</v>
      </c>
      <c r="C102" s="8">
        <v>4450</v>
      </c>
      <c r="D102" s="8">
        <v>143</v>
      </c>
      <c r="E102" s="8">
        <v>983</v>
      </c>
      <c r="F102" s="8">
        <v>75650</v>
      </c>
      <c r="G102" s="18">
        <f t="shared" si="3"/>
        <v>7.3707865168539333E-2</v>
      </c>
      <c r="H102" s="3" t="s">
        <v>23</v>
      </c>
      <c r="I102" s="36">
        <f t="shared" si="2"/>
        <v>5576</v>
      </c>
      <c r="J102" s="3" t="s">
        <v>56</v>
      </c>
      <c r="K102" s="3" t="s">
        <v>26</v>
      </c>
    </row>
    <row r="103" spans="1:11" ht="15" thickBot="1" x14ac:dyDescent="0.4">
      <c r="A103" s="6" t="s">
        <v>31</v>
      </c>
      <c r="B103" s="8">
        <v>223</v>
      </c>
      <c r="C103" s="8">
        <v>1000</v>
      </c>
      <c r="D103" s="8">
        <v>162</v>
      </c>
      <c r="E103" s="8">
        <v>978</v>
      </c>
      <c r="F103" s="8">
        <v>6000</v>
      </c>
      <c r="G103" s="18">
        <f t="shared" si="3"/>
        <v>0.35666666666666669</v>
      </c>
      <c r="H103" s="3" t="s">
        <v>14</v>
      </c>
      <c r="I103" s="36">
        <f t="shared" si="2"/>
        <v>2140</v>
      </c>
      <c r="J103" s="3" t="s">
        <v>15</v>
      </c>
      <c r="K103" s="3" t="s">
        <v>21</v>
      </c>
    </row>
    <row r="104" spans="1:11" ht="15" thickBot="1" x14ac:dyDescent="0.4">
      <c r="A104" s="6" t="s">
        <v>31</v>
      </c>
      <c r="B104" s="8">
        <v>212</v>
      </c>
      <c r="C104" s="8">
        <v>3689</v>
      </c>
      <c r="D104" s="8">
        <v>306</v>
      </c>
      <c r="E104" s="8">
        <v>48</v>
      </c>
      <c r="F104" s="8">
        <v>40579</v>
      </c>
      <c r="G104" s="18">
        <f t="shared" si="3"/>
        <v>9.9632815002833983E-2</v>
      </c>
      <c r="H104" s="3" t="s">
        <v>35</v>
      </c>
      <c r="I104" s="36">
        <f t="shared" si="2"/>
        <v>4043</v>
      </c>
      <c r="J104" s="3" t="s">
        <v>41</v>
      </c>
      <c r="K104" s="3" t="s">
        <v>21</v>
      </c>
    </row>
    <row r="105" spans="1:11" ht="15" thickBot="1" x14ac:dyDescent="0.4">
      <c r="A105" s="6" t="s">
        <v>25</v>
      </c>
      <c r="B105" s="8">
        <v>199</v>
      </c>
      <c r="C105" s="8">
        <v>3655</v>
      </c>
      <c r="D105" s="8">
        <v>286</v>
      </c>
      <c r="E105" s="8">
        <v>568</v>
      </c>
      <c r="F105" s="8">
        <v>32895</v>
      </c>
      <c r="G105" s="18">
        <f t="shared" si="3"/>
        <v>0.13707250341997265</v>
      </c>
      <c r="H105" s="3" t="s">
        <v>23</v>
      </c>
      <c r="I105" s="36">
        <f t="shared" si="2"/>
        <v>4509</v>
      </c>
      <c r="J105" s="3" t="s">
        <v>29</v>
      </c>
      <c r="K105" s="3" t="s">
        <v>26</v>
      </c>
    </row>
    <row r="106" spans="1:11" ht="15" thickBot="1" x14ac:dyDescent="0.4">
      <c r="A106" s="6" t="s">
        <v>48</v>
      </c>
      <c r="B106" s="8">
        <v>32</v>
      </c>
      <c r="C106" s="8">
        <v>498</v>
      </c>
      <c r="D106" s="8">
        <v>42</v>
      </c>
      <c r="E106" s="8">
        <v>38</v>
      </c>
      <c r="F106" s="8">
        <v>4482</v>
      </c>
      <c r="G106" s="18">
        <f t="shared" si="3"/>
        <v>0.12896028558679162</v>
      </c>
      <c r="H106" s="3" t="s">
        <v>28</v>
      </c>
      <c r="I106" s="36">
        <f t="shared" si="2"/>
        <v>578</v>
      </c>
      <c r="J106" s="3" t="s">
        <v>36</v>
      </c>
      <c r="K106" s="3" t="s">
        <v>17</v>
      </c>
    </row>
    <row r="107" spans="1:11" ht="15" thickBot="1" x14ac:dyDescent="0.4">
      <c r="A107" s="6" t="s">
        <v>25</v>
      </c>
      <c r="B107" s="8">
        <v>298</v>
      </c>
      <c r="C107" s="8">
        <v>4619</v>
      </c>
      <c r="D107" s="8">
        <v>499</v>
      </c>
      <c r="E107" s="8">
        <v>821</v>
      </c>
      <c r="F107" s="8">
        <v>69285</v>
      </c>
      <c r="G107" s="18">
        <f t="shared" si="3"/>
        <v>8.5718409468138843E-2</v>
      </c>
      <c r="H107" s="3" t="s">
        <v>28</v>
      </c>
      <c r="I107" s="36">
        <f t="shared" si="2"/>
        <v>5939</v>
      </c>
      <c r="J107" s="3" t="s">
        <v>41</v>
      </c>
      <c r="K107" s="3" t="s">
        <v>32</v>
      </c>
    </row>
    <row r="108" spans="1:11" ht="15" thickBot="1" x14ac:dyDescent="0.4">
      <c r="A108" s="6" t="s">
        <v>25</v>
      </c>
      <c r="B108" s="8">
        <v>182</v>
      </c>
      <c r="C108" s="8">
        <v>4832</v>
      </c>
      <c r="D108" s="8">
        <v>10</v>
      </c>
      <c r="E108" s="8">
        <v>893</v>
      </c>
      <c r="F108" s="8">
        <v>91808</v>
      </c>
      <c r="G108" s="18">
        <f t="shared" si="3"/>
        <v>6.2467323109097243E-2</v>
      </c>
      <c r="H108" s="3" t="s">
        <v>23</v>
      </c>
      <c r="I108" s="36">
        <f t="shared" si="2"/>
        <v>5735</v>
      </c>
      <c r="J108" s="3" t="s">
        <v>41</v>
      </c>
      <c r="K108" s="3"/>
    </row>
    <row r="109" spans="1:11" ht="15" thickBot="1" x14ac:dyDescent="0.4">
      <c r="A109" s="6" t="s">
        <v>25</v>
      </c>
      <c r="B109" s="8">
        <v>209</v>
      </c>
      <c r="C109" s="8">
        <v>4050</v>
      </c>
      <c r="D109" s="8">
        <v>347</v>
      </c>
      <c r="E109" s="8">
        <v>871</v>
      </c>
      <c r="F109" s="8">
        <v>52650</v>
      </c>
      <c r="G109" s="18">
        <f t="shared" si="3"/>
        <v>0.10005698005698006</v>
      </c>
      <c r="H109" s="3" t="s">
        <v>14</v>
      </c>
      <c r="I109" s="36">
        <f t="shared" si="2"/>
        <v>5268</v>
      </c>
      <c r="J109" s="3" t="s">
        <v>56</v>
      </c>
      <c r="K109" s="3" t="s">
        <v>21</v>
      </c>
    </row>
    <row r="110" spans="1:11" ht="15" thickBot="1" x14ac:dyDescent="0.4">
      <c r="A110" s="6" t="s">
        <v>48</v>
      </c>
      <c r="B110" s="8">
        <v>167</v>
      </c>
      <c r="C110" s="8">
        <v>3649</v>
      </c>
      <c r="D110" s="8">
        <v>413</v>
      </c>
      <c r="E110" s="8">
        <v>215</v>
      </c>
      <c r="F110" s="8">
        <v>25543</v>
      </c>
      <c r="G110" s="18">
        <f t="shared" si="3"/>
        <v>0.16744313510550835</v>
      </c>
      <c r="H110" s="3" t="s">
        <v>14</v>
      </c>
      <c r="I110" s="36">
        <f t="shared" si="2"/>
        <v>4277</v>
      </c>
      <c r="J110" s="3" t="s">
        <v>29</v>
      </c>
      <c r="K110" s="3" t="s">
        <v>26</v>
      </c>
    </row>
    <row r="111" spans="1:11" ht="15" thickBot="1" x14ac:dyDescent="0.4">
      <c r="A111" s="6" t="s">
        <v>31</v>
      </c>
      <c r="B111" s="8">
        <v>270</v>
      </c>
      <c r="C111" s="8">
        <v>3523</v>
      </c>
      <c r="D111" s="8">
        <v>482</v>
      </c>
      <c r="E111" s="8">
        <v>753</v>
      </c>
      <c r="F111" s="8">
        <v>38753</v>
      </c>
      <c r="G111" s="18">
        <f t="shared" si="3"/>
        <v>0.12277759141227776</v>
      </c>
      <c r="H111" s="3" t="s">
        <v>28</v>
      </c>
      <c r="I111" s="36">
        <f t="shared" si="2"/>
        <v>4758</v>
      </c>
      <c r="J111" s="3" t="s">
        <v>15</v>
      </c>
      <c r="K111" s="3" t="s">
        <v>21</v>
      </c>
    </row>
    <row r="112" spans="1:11" ht="15" thickBot="1" x14ac:dyDescent="0.4">
      <c r="A112" s="6" t="s">
        <v>25</v>
      </c>
      <c r="B112" s="8">
        <v>40</v>
      </c>
      <c r="C112" s="8">
        <v>2719</v>
      </c>
      <c r="D112" s="8">
        <v>285</v>
      </c>
      <c r="E112" s="8">
        <v>17</v>
      </c>
      <c r="F112" s="8">
        <v>40785</v>
      </c>
      <c r="G112" s="18">
        <f t="shared" si="3"/>
        <v>7.4071349760941527E-2</v>
      </c>
      <c r="H112" s="3" t="s">
        <v>23</v>
      </c>
      <c r="I112" s="36">
        <f t="shared" si="2"/>
        <v>3021</v>
      </c>
      <c r="J112" s="3" t="s">
        <v>41</v>
      </c>
      <c r="K112" s="3" t="s">
        <v>21</v>
      </c>
    </row>
    <row r="113" spans="1:11" ht="15" thickBot="1" x14ac:dyDescent="0.4">
      <c r="A113" s="6" t="s">
        <v>48</v>
      </c>
      <c r="B113" s="8">
        <v>297</v>
      </c>
      <c r="C113" s="8">
        <v>1957</v>
      </c>
      <c r="D113" s="8">
        <v>238</v>
      </c>
      <c r="E113" s="8">
        <v>877</v>
      </c>
      <c r="F113" s="8">
        <v>17613</v>
      </c>
      <c r="G113" s="18">
        <f t="shared" si="3"/>
        <v>0.17441662408448305</v>
      </c>
      <c r="H113" s="3" t="s">
        <v>14</v>
      </c>
      <c r="I113" s="36">
        <f t="shared" si="2"/>
        <v>3072</v>
      </c>
      <c r="J113" s="3" t="s">
        <v>29</v>
      </c>
      <c r="K113" s="3" t="s">
        <v>26</v>
      </c>
    </row>
    <row r="114" spans="1:11" ht="15" thickBot="1" x14ac:dyDescent="0.4">
      <c r="A114" s="6" t="s">
        <v>31</v>
      </c>
      <c r="B114" s="8">
        <v>10</v>
      </c>
      <c r="C114" s="8">
        <v>4419</v>
      </c>
      <c r="D114" s="8">
        <v>369</v>
      </c>
      <c r="E114" s="8">
        <v>236</v>
      </c>
      <c r="F114" s="8">
        <v>44190</v>
      </c>
      <c r="G114" s="18">
        <f t="shared" si="3"/>
        <v>0.11369088028965829</v>
      </c>
      <c r="H114" s="3" t="s">
        <v>14</v>
      </c>
      <c r="I114" s="36">
        <f t="shared" si="2"/>
        <v>5024</v>
      </c>
      <c r="J114" s="3" t="s">
        <v>36</v>
      </c>
      <c r="K114" s="3" t="s">
        <v>17</v>
      </c>
    </row>
    <row r="115" spans="1:11" ht="15" thickBot="1" x14ac:dyDescent="0.4">
      <c r="A115" s="6" t="s">
        <v>48</v>
      </c>
      <c r="B115" s="8">
        <v>44</v>
      </c>
      <c r="C115" s="8">
        <v>4000</v>
      </c>
      <c r="D115" s="8">
        <v>488</v>
      </c>
      <c r="E115" s="8">
        <v>689</v>
      </c>
      <c r="F115" s="8">
        <v>40000</v>
      </c>
      <c r="G115" s="18">
        <f t="shared" si="3"/>
        <v>0.12942500000000001</v>
      </c>
      <c r="H115" s="3" t="s">
        <v>14</v>
      </c>
      <c r="I115" s="36">
        <f t="shared" si="2"/>
        <v>5177</v>
      </c>
      <c r="J115" s="3" t="s">
        <v>29</v>
      </c>
      <c r="K115" s="3" t="s">
        <v>17</v>
      </c>
    </row>
    <row r="116" spans="1:11" ht="15" thickBot="1" x14ac:dyDescent="0.4">
      <c r="A116" s="6" t="s">
        <v>25</v>
      </c>
      <c r="B116" s="8">
        <v>242</v>
      </c>
      <c r="C116" s="8">
        <v>2493</v>
      </c>
      <c r="D116" s="8">
        <v>44</v>
      </c>
      <c r="E116" s="8">
        <v>97</v>
      </c>
      <c r="F116" s="8">
        <v>42381</v>
      </c>
      <c r="G116" s="18">
        <f t="shared" si="3"/>
        <v>6.2150491965739366E-2</v>
      </c>
      <c r="H116" s="3" t="s">
        <v>14</v>
      </c>
      <c r="I116" s="36">
        <f t="shared" si="2"/>
        <v>2634</v>
      </c>
      <c r="J116" s="3" t="s">
        <v>41</v>
      </c>
      <c r="K116" s="3" t="s">
        <v>32</v>
      </c>
    </row>
    <row r="117" spans="1:11" ht="15" thickBot="1" x14ac:dyDescent="0.4">
      <c r="A117" s="6" t="s">
        <v>25</v>
      </c>
      <c r="B117" s="8">
        <v>131</v>
      </c>
      <c r="C117" s="8">
        <v>3704</v>
      </c>
      <c r="D117" s="8">
        <v>458</v>
      </c>
      <c r="E117" s="8">
        <v>186</v>
      </c>
      <c r="F117" s="8">
        <v>25928</v>
      </c>
      <c r="G117" s="18">
        <f t="shared" si="3"/>
        <v>0.16769515581610614</v>
      </c>
      <c r="H117" s="3" t="s">
        <v>23</v>
      </c>
      <c r="I117" s="36">
        <f t="shared" si="2"/>
        <v>4348</v>
      </c>
      <c r="J117" s="3" t="s">
        <v>15</v>
      </c>
      <c r="K117" s="3"/>
    </row>
    <row r="118" spans="1:11" ht="15" thickBot="1" x14ac:dyDescent="0.4">
      <c r="A118" s="6" t="s">
        <v>31</v>
      </c>
      <c r="B118" s="8">
        <v>219</v>
      </c>
      <c r="C118" s="8">
        <v>1606</v>
      </c>
      <c r="D118" s="8">
        <v>405</v>
      </c>
      <c r="E118" s="8">
        <v>451</v>
      </c>
      <c r="F118" s="8">
        <v>20878</v>
      </c>
      <c r="G118" s="18">
        <f t="shared" si="3"/>
        <v>0.11792317271769326</v>
      </c>
      <c r="H118" s="3" t="s">
        <v>14</v>
      </c>
      <c r="I118" s="36">
        <f t="shared" si="2"/>
        <v>2462</v>
      </c>
      <c r="J118" s="3" t="s">
        <v>41</v>
      </c>
      <c r="K118" s="3" t="s">
        <v>32</v>
      </c>
    </row>
    <row r="119" spans="1:11" ht="15" thickBot="1" x14ac:dyDescent="0.4">
      <c r="A119" s="6" t="s">
        <v>48</v>
      </c>
      <c r="B119" s="8">
        <v>57</v>
      </c>
      <c r="C119" s="8">
        <v>4551</v>
      </c>
      <c r="D119" s="8">
        <v>207</v>
      </c>
      <c r="E119" s="8">
        <v>714</v>
      </c>
      <c r="F119" s="8">
        <v>68265</v>
      </c>
      <c r="G119" s="18">
        <f t="shared" si="3"/>
        <v>8.0158206987475278E-2</v>
      </c>
      <c r="H119" s="3" t="s">
        <v>35</v>
      </c>
      <c r="I119" s="36">
        <f t="shared" si="2"/>
        <v>5472</v>
      </c>
      <c r="J119" s="3" t="s">
        <v>41</v>
      </c>
      <c r="K119" s="3" t="s">
        <v>26</v>
      </c>
    </row>
    <row r="120" spans="1:11" ht="15" thickBot="1" x14ac:dyDescent="0.4">
      <c r="A120" s="6" t="s">
        <v>48</v>
      </c>
      <c r="B120" s="8">
        <v>117</v>
      </c>
      <c r="C120" s="8">
        <v>1970</v>
      </c>
      <c r="D120" s="8">
        <v>478</v>
      </c>
      <c r="E120" s="8">
        <v>675</v>
      </c>
      <c r="F120" s="8">
        <v>9850</v>
      </c>
      <c r="G120" s="18">
        <f t="shared" si="3"/>
        <v>0.31705583756345179</v>
      </c>
      <c r="H120" s="3" t="s">
        <v>28</v>
      </c>
      <c r="I120" s="36">
        <f t="shared" si="2"/>
        <v>3123</v>
      </c>
      <c r="J120" s="3" t="s">
        <v>15</v>
      </c>
      <c r="K120" s="3"/>
    </row>
    <row r="121" spans="1:11" ht="15" thickBot="1" x14ac:dyDescent="0.4">
      <c r="A121" s="6" t="s">
        <v>31</v>
      </c>
      <c r="B121" s="8">
        <v>91</v>
      </c>
      <c r="C121" s="8">
        <v>780</v>
      </c>
      <c r="D121" s="8">
        <v>301</v>
      </c>
      <c r="E121" s="8">
        <v>928</v>
      </c>
      <c r="F121" s="8">
        <v>8580</v>
      </c>
      <c r="G121" s="18">
        <f t="shared" si="3"/>
        <v>0.23414918414918415</v>
      </c>
      <c r="H121" s="3" t="s">
        <v>35</v>
      </c>
      <c r="I121" s="36">
        <f t="shared" si="2"/>
        <v>2009</v>
      </c>
      <c r="J121" s="3" t="s">
        <v>29</v>
      </c>
      <c r="K121" s="3" t="s">
        <v>26</v>
      </c>
    </row>
    <row r="122" spans="1:11" ht="15" thickBot="1" x14ac:dyDescent="0.4">
      <c r="A122" s="6" t="s">
        <v>48</v>
      </c>
      <c r="B122" s="8">
        <v>185</v>
      </c>
      <c r="C122" s="8">
        <v>498</v>
      </c>
      <c r="D122" s="8">
        <v>412</v>
      </c>
      <c r="E122" s="8">
        <v>701</v>
      </c>
      <c r="F122" s="8">
        <v>4980</v>
      </c>
      <c r="G122" s="18">
        <f t="shared" si="3"/>
        <v>0.32349397590361445</v>
      </c>
      <c r="H122" s="3" t="s">
        <v>28</v>
      </c>
      <c r="I122" s="36">
        <f t="shared" si="2"/>
        <v>1611</v>
      </c>
      <c r="J122" s="3" t="s">
        <v>29</v>
      </c>
      <c r="K122" s="3"/>
    </row>
    <row r="123" spans="1:11" ht="15" thickBot="1" x14ac:dyDescent="0.4">
      <c r="A123" s="6" t="s">
        <v>31</v>
      </c>
      <c r="B123" s="8">
        <v>264</v>
      </c>
      <c r="C123" s="8">
        <v>3432</v>
      </c>
      <c r="D123" s="8">
        <v>123</v>
      </c>
      <c r="E123" s="8">
        <v>869</v>
      </c>
      <c r="F123" s="8">
        <v>54912</v>
      </c>
      <c r="G123" s="18">
        <f t="shared" si="3"/>
        <v>8.0565268065268064E-2</v>
      </c>
      <c r="H123" s="3" t="s">
        <v>28</v>
      </c>
      <c r="I123" s="36">
        <f t="shared" si="2"/>
        <v>4424</v>
      </c>
      <c r="J123" s="3" t="s">
        <v>19</v>
      </c>
      <c r="K123" s="3" t="s">
        <v>21</v>
      </c>
    </row>
    <row r="124" spans="1:11" ht="15" thickBot="1" x14ac:dyDescent="0.4">
      <c r="A124" s="6" t="s">
        <v>31</v>
      </c>
      <c r="B124" s="8">
        <v>157</v>
      </c>
      <c r="C124" s="8">
        <v>4363</v>
      </c>
      <c r="D124" s="8">
        <v>140</v>
      </c>
      <c r="E124" s="8">
        <v>649</v>
      </c>
      <c r="F124" s="8">
        <v>21815</v>
      </c>
      <c r="G124" s="18">
        <f t="shared" si="3"/>
        <v>0.23616777446710979</v>
      </c>
      <c r="H124" s="3" t="s">
        <v>28</v>
      </c>
      <c r="I124" s="36">
        <f t="shared" si="2"/>
        <v>5152</v>
      </c>
      <c r="J124" s="3" t="s">
        <v>29</v>
      </c>
      <c r="K124" s="3" t="s">
        <v>17</v>
      </c>
    </row>
    <row r="125" spans="1:11" ht="15" thickBot="1" x14ac:dyDescent="0.4">
      <c r="A125" s="6" t="s">
        <v>31</v>
      </c>
      <c r="B125" s="8">
        <v>19</v>
      </c>
      <c r="C125" s="8">
        <v>736</v>
      </c>
      <c r="D125" s="8">
        <v>225</v>
      </c>
      <c r="E125" s="8">
        <v>771</v>
      </c>
      <c r="F125" s="8">
        <v>5152</v>
      </c>
      <c r="G125" s="18">
        <f t="shared" si="3"/>
        <v>0.33618012422360249</v>
      </c>
      <c r="H125" s="3" t="s">
        <v>23</v>
      </c>
      <c r="I125" s="36">
        <f t="shared" si="2"/>
        <v>1732</v>
      </c>
      <c r="J125" s="3" t="s">
        <v>36</v>
      </c>
      <c r="K125" s="3" t="s">
        <v>17</v>
      </c>
    </row>
    <row r="126" spans="1:11" ht="15" thickBot="1" x14ac:dyDescent="0.4">
      <c r="A126" s="6" t="s">
        <v>25</v>
      </c>
      <c r="B126" s="8">
        <v>233</v>
      </c>
      <c r="C126" s="8">
        <v>3811</v>
      </c>
      <c r="D126" s="8">
        <v>216</v>
      </c>
      <c r="E126" s="8">
        <v>866</v>
      </c>
      <c r="F126" s="8">
        <v>34299</v>
      </c>
      <c r="G126" s="18">
        <f t="shared" si="3"/>
        <v>0.14265722032712325</v>
      </c>
      <c r="H126" s="3" t="s">
        <v>14</v>
      </c>
      <c r="I126" s="36">
        <f t="shared" si="2"/>
        <v>4893</v>
      </c>
      <c r="J126" s="3" t="s">
        <v>36</v>
      </c>
      <c r="K126" s="3" t="s">
        <v>32</v>
      </c>
    </row>
    <row r="127" spans="1:11" ht="15" thickBot="1" x14ac:dyDescent="0.4">
      <c r="A127" s="6" t="s">
        <v>48</v>
      </c>
      <c r="B127" s="8">
        <v>142</v>
      </c>
      <c r="C127" s="8">
        <v>4158</v>
      </c>
      <c r="D127" s="8">
        <v>241</v>
      </c>
      <c r="E127" s="8">
        <v>167</v>
      </c>
      <c r="F127" s="8">
        <v>45738</v>
      </c>
      <c r="G127" s="18">
        <f t="shared" si="3"/>
        <v>9.9829463465827106E-2</v>
      </c>
      <c r="H127" s="3" t="s">
        <v>28</v>
      </c>
      <c r="I127" s="36">
        <f t="shared" si="2"/>
        <v>4566</v>
      </c>
      <c r="J127" s="3" t="s">
        <v>36</v>
      </c>
      <c r="K127" s="3"/>
    </row>
    <row r="128" spans="1:11" ht="15" thickBot="1" x14ac:dyDescent="0.4">
      <c r="A128" s="6" t="s">
        <v>48</v>
      </c>
      <c r="B128" s="8">
        <v>158</v>
      </c>
      <c r="C128" s="8">
        <v>3452</v>
      </c>
      <c r="D128" s="8">
        <v>442</v>
      </c>
      <c r="E128" s="8">
        <v>652</v>
      </c>
      <c r="F128" s="8">
        <v>65588</v>
      </c>
      <c r="G128" s="18">
        <f t="shared" si="3"/>
        <v>6.9311459413307311E-2</v>
      </c>
      <c r="H128" s="3" t="s">
        <v>35</v>
      </c>
      <c r="I128" s="36">
        <f t="shared" si="2"/>
        <v>4546</v>
      </c>
      <c r="J128" s="3" t="s">
        <v>15</v>
      </c>
      <c r="K128" s="3" t="s">
        <v>26</v>
      </c>
    </row>
    <row r="129" spans="1:11" ht="15" thickBot="1" x14ac:dyDescent="0.4">
      <c r="A129" s="6" t="s">
        <v>48</v>
      </c>
      <c r="B129" s="8">
        <v>102</v>
      </c>
      <c r="C129" s="8">
        <v>3092</v>
      </c>
      <c r="D129" s="8">
        <v>291</v>
      </c>
      <c r="E129" s="8">
        <v>106</v>
      </c>
      <c r="F129" s="8">
        <v>27828</v>
      </c>
      <c r="G129" s="18">
        <f t="shared" si="3"/>
        <v>0.12537731780940059</v>
      </c>
      <c r="H129" s="3" t="s">
        <v>14</v>
      </c>
      <c r="I129" s="36">
        <f t="shared" si="2"/>
        <v>3489</v>
      </c>
      <c r="J129" s="3" t="s">
        <v>41</v>
      </c>
      <c r="K129" s="3"/>
    </row>
    <row r="130" spans="1:11" ht="15" thickBot="1" x14ac:dyDescent="0.4">
      <c r="A130" s="6" t="s">
        <v>25</v>
      </c>
      <c r="B130" s="8">
        <v>170</v>
      </c>
      <c r="C130" s="8">
        <v>2147</v>
      </c>
      <c r="D130" s="8">
        <v>393</v>
      </c>
      <c r="E130" s="8">
        <v>430</v>
      </c>
      <c r="F130" s="8">
        <v>17176</v>
      </c>
      <c r="G130" s="18">
        <f t="shared" si="3"/>
        <v>0.17291569632044715</v>
      </c>
      <c r="H130" s="3" t="s">
        <v>14</v>
      </c>
      <c r="I130" s="36">
        <f t="shared" ref="I130:I193" si="4">(C130+E130+D130)</f>
        <v>2970</v>
      </c>
      <c r="J130" s="3" t="s">
        <v>19</v>
      </c>
      <c r="K130" s="3"/>
    </row>
    <row r="131" spans="1:11" ht="15" thickBot="1" x14ac:dyDescent="0.4">
      <c r="A131" s="6" t="s">
        <v>31</v>
      </c>
      <c r="B131" s="8">
        <v>22</v>
      </c>
      <c r="C131" s="8">
        <v>2936</v>
      </c>
      <c r="D131" s="8">
        <v>44</v>
      </c>
      <c r="E131" s="8">
        <v>439</v>
      </c>
      <c r="F131" s="8">
        <v>38168</v>
      </c>
      <c r="G131" s="18">
        <f t="shared" ref="G131:G194" si="5">((C131+D131+E131)/F131)</f>
        <v>8.9577656675749323E-2</v>
      </c>
      <c r="H131" s="3" t="s">
        <v>23</v>
      </c>
      <c r="I131" s="36">
        <f t="shared" si="4"/>
        <v>3419</v>
      </c>
      <c r="J131" s="3" t="s">
        <v>15</v>
      </c>
      <c r="K131" s="3" t="s">
        <v>32</v>
      </c>
    </row>
    <row r="132" spans="1:11" ht="15" thickBot="1" x14ac:dyDescent="0.4">
      <c r="A132" s="6" t="s">
        <v>48</v>
      </c>
      <c r="B132" s="8">
        <v>57</v>
      </c>
      <c r="C132" s="8">
        <v>4840</v>
      </c>
      <c r="D132" s="8">
        <v>211</v>
      </c>
      <c r="E132" s="8">
        <v>658</v>
      </c>
      <c r="F132" s="8">
        <v>43560</v>
      </c>
      <c r="G132" s="18">
        <f t="shared" si="5"/>
        <v>0.13106060606060607</v>
      </c>
      <c r="H132" s="3" t="s">
        <v>28</v>
      </c>
      <c r="I132" s="36">
        <f t="shared" si="4"/>
        <v>5709</v>
      </c>
      <c r="J132" s="3" t="s">
        <v>15</v>
      </c>
      <c r="K132" s="3" t="s">
        <v>26</v>
      </c>
    </row>
    <row r="133" spans="1:11" ht="15" thickBot="1" x14ac:dyDescent="0.4">
      <c r="A133" s="6" t="s">
        <v>48</v>
      </c>
      <c r="B133" s="8">
        <v>186</v>
      </c>
      <c r="C133" s="8">
        <v>1947</v>
      </c>
      <c r="D133" s="8">
        <v>101</v>
      </c>
      <c r="E133" s="8">
        <v>842</v>
      </c>
      <c r="F133" s="8">
        <v>21417</v>
      </c>
      <c r="G133" s="18">
        <f t="shared" si="5"/>
        <v>0.13493953401503478</v>
      </c>
      <c r="H133" s="3" t="s">
        <v>28</v>
      </c>
      <c r="I133" s="36">
        <f t="shared" si="4"/>
        <v>2890</v>
      </c>
      <c r="J133" s="3" t="s">
        <v>29</v>
      </c>
      <c r="K133" s="3" t="s">
        <v>21</v>
      </c>
    </row>
    <row r="134" spans="1:11" ht="15" thickBot="1" x14ac:dyDescent="0.4">
      <c r="A134" s="6" t="s">
        <v>25</v>
      </c>
      <c r="B134" s="8">
        <v>25</v>
      </c>
      <c r="C134" s="8">
        <v>2072</v>
      </c>
      <c r="D134" s="8">
        <v>71</v>
      </c>
      <c r="E134" s="8">
        <v>532</v>
      </c>
      <c r="F134" s="8">
        <v>37296</v>
      </c>
      <c r="G134" s="18">
        <f t="shared" si="5"/>
        <v>7.172350922350923E-2</v>
      </c>
      <c r="H134" s="3" t="s">
        <v>35</v>
      </c>
      <c r="I134" s="36">
        <f t="shared" si="4"/>
        <v>2675</v>
      </c>
      <c r="J134" s="3" t="s">
        <v>41</v>
      </c>
      <c r="K134" s="3" t="s">
        <v>32</v>
      </c>
    </row>
    <row r="135" spans="1:11" ht="15" thickBot="1" x14ac:dyDescent="0.4">
      <c r="A135" s="6" t="s">
        <v>25</v>
      </c>
      <c r="B135" s="8">
        <v>103</v>
      </c>
      <c r="C135" s="8">
        <v>3731</v>
      </c>
      <c r="D135" s="8">
        <v>135</v>
      </c>
      <c r="E135" s="8">
        <v>115</v>
      </c>
      <c r="F135" s="8">
        <v>55965</v>
      </c>
      <c r="G135" s="18">
        <f t="shared" si="5"/>
        <v>7.1133744304476013E-2</v>
      </c>
      <c r="H135" s="3" t="s">
        <v>14</v>
      </c>
      <c r="I135" s="36">
        <f t="shared" si="4"/>
        <v>3981</v>
      </c>
      <c r="J135" s="3" t="s">
        <v>15</v>
      </c>
      <c r="K135" s="3" t="s">
        <v>17</v>
      </c>
    </row>
    <row r="136" spans="1:11" ht="15" thickBot="1" x14ac:dyDescent="0.4">
      <c r="A136" s="6" t="s">
        <v>48</v>
      </c>
      <c r="B136" s="8">
        <v>272</v>
      </c>
      <c r="C136" s="8">
        <v>4213</v>
      </c>
      <c r="D136" s="8">
        <v>434</v>
      </c>
      <c r="E136" s="8">
        <v>253</v>
      </c>
      <c r="F136" s="8">
        <v>75834</v>
      </c>
      <c r="G136" s="18">
        <f t="shared" si="5"/>
        <v>6.461481657304112E-2</v>
      </c>
      <c r="H136" s="3" t="s">
        <v>35</v>
      </c>
      <c r="I136" s="36">
        <f t="shared" si="4"/>
        <v>4900</v>
      </c>
      <c r="J136" s="3" t="s">
        <v>19</v>
      </c>
      <c r="K136" s="3" t="s">
        <v>32</v>
      </c>
    </row>
    <row r="137" spans="1:11" ht="15" thickBot="1" x14ac:dyDescent="0.4">
      <c r="A137" s="6" t="s">
        <v>31</v>
      </c>
      <c r="B137" s="8">
        <v>130</v>
      </c>
      <c r="C137" s="8">
        <v>3134</v>
      </c>
      <c r="D137" s="8">
        <v>444</v>
      </c>
      <c r="E137" s="8">
        <v>888</v>
      </c>
      <c r="F137" s="8">
        <v>21938</v>
      </c>
      <c r="G137" s="18">
        <f t="shared" si="5"/>
        <v>0.20357370772176134</v>
      </c>
      <c r="H137" s="3" t="s">
        <v>28</v>
      </c>
      <c r="I137" s="36">
        <f t="shared" si="4"/>
        <v>4466</v>
      </c>
      <c r="J137" s="3" t="s">
        <v>19</v>
      </c>
      <c r="K137" s="3" t="s">
        <v>32</v>
      </c>
    </row>
    <row r="138" spans="1:11" ht="15" thickBot="1" x14ac:dyDescent="0.4">
      <c r="A138" s="6" t="s">
        <v>48</v>
      </c>
      <c r="B138" s="8">
        <v>277</v>
      </c>
      <c r="C138" s="8">
        <v>3008</v>
      </c>
      <c r="D138" s="8">
        <v>37</v>
      </c>
      <c r="E138" s="8">
        <v>94</v>
      </c>
      <c r="F138" s="8">
        <v>15040</v>
      </c>
      <c r="G138" s="18">
        <f t="shared" si="5"/>
        <v>0.20871010638297871</v>
      </c>
      <c r="H138" s="3" t="s">
        <v>35</v>
      </c>
      <c r="I138" s="36">
        <f t="shared" si="4"/>
        <v>3139</v>
      </c>
      <c r="J138" s="3" t="s">
        <v>56</v>
      </c>
      <c r="K138" s="3"/>
    </row>
    <row r="139" spans="1:11" ht="15" thickBot="1" x14ac:dyDescent="0.4">
      <c r="A139" s="6" t="s">
        <v>48</v>
      </c>
      <c r="B139" s="8">
        <v>234</v>
      </c>
      <c r="C139" s="8">
        <v>305</v>
      </c>
      <c r="D139" s="8">
        <v>243</v>
      </c>
      <c r="E139" s="8">
        <v>187</v>
      </c>
      <c r="F139" s="8">
        <v>4575</v>
      </c>
      <c r="G139" s="18">
        <f t="shared" si="5"/>
        <v>0.16065573770491803</v>
      </c>
      <c r="H139" s="3" t="s">
        <v>14</v>
      </c>
      <c r="I139" s="36">
        <f t="shared" si="4"/>
        <v>735</v>
      </c>
      <c r="J139" s="3" t="s">
        <v>41</v>
      </c>
      <c r="K139" s="3" t="s">
        <v>26</v>
      </c>
    </row>
    <row r="140" spans="1:11" ht="15" thickBot="1" x14ac:dyDescent="0.4">
      <c r="A140" s="6" t="s">
        <v>31</v>
      </c>
      <c r="B140" s="8">
        <v>147</v>
      </c>
      <c r="C140" s="8">
        <v>2746</v>
      </c>
      <c r="D140" s="8">
        <v>203</v>
      </c>
      <c r="E140" s="8">
        <v>156</v>
      </c>
      <c r="F140" s="8">
        <v>32952</v>
      </c>
      <c r="G140" s="18">
        <f t="shared" si="5"/>
        <v>9.422796795338674E-2</v>
      </c>
      <c r="H140" s="3" t="s">
        <v>23</v>
      </c>
      <c r="I140" s="36">
        <f t="shared" si="4"/>
        <v>3105</v>
      </c>
      <c r="J140" s="3" t="s">
        <v>19</v>
      </c>
      <c r="K140" s="3" t="s">
        <v>17</v>
      </c>
    </row>
    <row r="141" spans="1:11" ht="15" thickBot="1" x14ac:dyDescent="0.4">
      <c r="A141" s="6" t="s">
        <v>31</v>
      </c>
      <c r="B141" s="8">
        <v>10</v>
      </c>
      <c r="C141" s="8">
        <v>2291</v>
      </c>
      <c r="D141" s="8">
        <v>485</v>
      </c>
      <c r="E141" s="8">
        <v>78</v>
      </c>
      <c r="F141" s="8">
        <v>18328</v>
      </c>
      <c r="G141" s="18">
        <f t="shared" si="5"/>
        <v>0.15571802706241816</v>
      </c>
      <c r="H141" s="3" t="s">
        <v>35</v>
      </c>
      <c r="I141" s="36">
        <f t="shared" si="4"/>
        <v>2854</v>
      </c>
      <c r="J141" s="3" t="s">
        <v>41</v>
      </c>
      <c r="K141" s="3" t="s">
        <v>21</v>
      </c>
    </row>
    <row r="142" spans="1:11" ht="15" thickBot="1" x14ac:dyDescent="0.4">
      <c r="A142" s="6" t="s">
        <v>48</v>
      </c>
      <c r="B142" s="8">
        <v>240</v>
      </c>
      <c r="C142" s="8">
        <v>3170</v>
      </c>
      <c r="D142" s="8">
        <v>379</v>
      </c>
      <c r="E142" s="8">
        <v>857</v>
      </c>
      <c r="F142" s="8">
        <v>19020</v>
      </c>
      <c r="G142" s="18">
        <f t="shared" si="5"/>
        <v>0.2316508937960042</v>
      </c>
      <c r="H142" s="3" t="s">
        <v>14</v>
      </c>
      <c r="I142" s="36">
        <f t="shared" si="4"/>
        <v>4406</v>
      </c>
      <c r="J142" s="3" t="s">
        <v>41</v>
      </c>
      <c r="K142" s="3"/>
    </row>
    <row r="143" spans="1:11" ht="15" thickBot="1" x14ac:dyDescent="0.4">
      <c r="A143" s="6" t="s">
        <v>48</v>
      </c>
      <c r="B143" s="8">
        <v>114</v>
      </c>
      <c r="C143" s="8">
        <v>2070</v>
      </c>
      <c r="D143" s="8">
        <v>386</v>
      </c>
      <c r="E143" s="8">
        <v>275</v>
      </c>
      <c r="F143" s="8">
        <v>39330</v>
      </c>
      <c r="G143" s="18">
        <f t="shared" si="5"/>
        <v>6.9438087973557078E-2</v>
      </c>
      <c r="H143" s="3" t="s">
        <v>23</v>
      </c>
      <c r="I143" s="36">
        <f t="shared" si="4"/>
        <v>2731</v>
      </c>
      <c r="J143" s="3" t="s">
        <v>29</v>
      </c>
      <c r="K143" s="3" t="s">
        <v>32</v>
      </c>
    </row>
    <row r="144" spans="1:11" ht="15" thickBot="1" x14ac:dyDescent="0.4">
      <c r="A144" s="6" t="s">
        <v>25</v>
      </c>
      <c r="B144" s="8">
        <v>117</v>
      </c>
      <c r="C144" s="8">
        <v>80</v>
      </c>
      <c r="D144" s="8">
        <v>80</v>
      </c>
      <c r="E144" s="8">
        <v>362</v>
      </c>
      <c r="F144" s="8">
        <v>1040</v>
      </c>
      <c r="G144" s="18">
        <f t="shared" si="5"/>
        <v>0.50192307692307692</v>
      </c>
      <c r="H144" s="3" t="s">
        <v>23</v>
      </c>
      <c r="I144" s="36">
        <f t="shared" si="4"/>
        <v>522</v>
      </c>
      <c r="J144" s="3" t="s">
        <v>36</v>
      </c>
      <c r="K144" s="3" t="s">
        <v>26</v>
      </c>
    </row>
    <row r="145" spans="1:11" ht="15" thickBot="1" x14ac:dyDescent="0.4">
      <c r="A145" s="6" t="s">
        <v>31</v>
      </c>
      <c r="B145" s="8">
        <v>66</v>
      </c>
      <c r="C145" s="8">
        <v>4929</v>
      </c>
      <c r="D145" s="8">
        <v>452</v>
      </c>
      <c r="E145" s="8">
        <v>749</v>
      </c>
      <c r="F145" s="8">
        <v>93651</v>
      </c>
      <c r="G145" s="18">
        <f t="shared" si="5"/>
        <v>6.5455787978772245E-2</v>
      </c>
      <c r="H145" s="3" t="s">
        <v>23</v>
      </c>
      <c r="I145" s="36">
        <f t="shared" si="4"/>
        <v>6130</v>
      </c>
      <c r="J145" s="3" t="s">
        <v>29</v>
      </c>
      <c r="K145" s="3" t="s">
        <v>32</v>
      </c>
    </row>
    <row r="146" spans="1:11" ht="15" thickBot="1" x14ac:dyDescent="0.4">
      <c r="A146" s="6" t="s">
        <v>25</v>
      </c>
      <c r="B146" s="8">
        <v>142</v>
      </c>
      <c r="C146" s="8">
        <v>1878</v>
      </c>
      <c r="D146" s="8">
        <v>179</v>
      </c>
      <c r="E146" s="8">
        <v>62</v>
      </c>
      <c r="F146" s="8">
        <v>37560</v>
      </c>
      <c r="G146" s="18">
        <f t="shared" si="5"/>
        <v>5.6416400425985093E-2</v>
      </c>
      <c r="H146" s="3" t="s">
        <v>28</v>
      </c>
      <c r="I146" s="36">
        <f t="shared" si="4"/>
        <v>2119</v>
      </c>
      <c r="J146" s="3" t="s">
        <v>36</v>
      </c>
      <c r="K146" s="3" t="s">
        <v>32</v>
      </c>
    </row>
    <row r="147" spans="1:11" ht="15" thickBot="1" x14ac:dyDescent="0.4">
      <c r="A147" s="7" t="s">
        <v>31</v>
      </c>
      <c r="B147" s="8">
        <v>200</v>
      </c>
      <c r="C147" s="8">
        <v>3065</v>
      </c>
      <c r="D147" s="8">
        <v>142</v>
      </c>
      <c r="E147" s="8">
        <v>772</v>
      </c>
      <c r="F147" s="8">
        <v>18390</v>
      </c>
      <c r="G147" s="18">
        <f t="shared" si="5"/>
        <v>0.21636759108210984</v>
      </c>
      <c r="H147" s="3" t="s">
        <v>23</v>
      </c>
      <c r="I147" s="36">
        <f t="shared" si="4"/>
        <v>3979</v>
      </c>
      <c r="J147" s="3" t="s">
        <v>15</v>
      </c>
      <c r="K147" s="3"/>
    </row>
    <row r="148" spans="1:11" ht="15" thickBot="1" x14ac:dyDescent="0.4">
      <c r="A148" s="6" t="s">
        <v>25</v>
      </c>
      <c r="B148" s="8">
        <v>143</v>
      </c>
      <c r="C148" s="8">
        <v>3256</v>
      </c>
      <c r="D148" s="8">
        <v>266</v>
      </c>
      <c r="E148" s="8">
        <v>459</v>
      </c>
      <c r="F148" s="8">
        <v>26048</v>
      </c>
      <c r="G148" s="18">
        <f t="shared" si="5"/>
        <v>0.15283323095823095</v>
      </c>
      <c r="H148" s="3" t="s">
        <v>28</v>
      </c>
      <c r="I148" s="36">
        <f t="shared" si="4"/>
        <v>3981</v>
      </c>
      <c r="J148" s="3" t="s">
        <v>15</v>
      </c>
      <c r="K148" s="3" t="s">
        <v>21</v>
      </c>
    </row>
    <row r="149" spans="1:11" ht="15" thickBot="1" x14ac:dyDescent="0.4">
      <c r="A149" s="6" t="s">
        <v>31</v>
      </c>
      <c r="B149" s="8">
        <v>176</v>
      </c>
      <c r="C149" s="8">
        <v>4133</v>
      </c>
      <c r="D149" s="8">
        <v>327</v>
      </c>
      <c r="E149" s="8">
        <v>466</v>
      </c>
      <c r="F149" s="8">
        <v>24798</v>
      </c>
      <c r="G149" s="18">
        <f t="shared" si="5"/>
        <v>0.19864505202032423</v>
      </c>
      <c r="H149" s="3" t="s">
        <v>28</v>
      </c>
      <c r="I149" s="36">
        <f t="shared" si="4"/>
        <v>4926</v>
      </c>
      <c r="J149" s="3" t="s">
        <v>56</v>
      </c>
      <c r="K149" s="3" t="s">
        <v>32</v>
      </c>
    </row>
    <row r="150" spans="1:11" ht="15" thickBot="1" x14ac:dyDescent="0.4">
      <c r="A150" s="6" t="s">
        <v>31</v>
      </c>
      <c r="B150" s="8">
        <v>76</v>
      </c>
      <c r="C150" s="8">
        <v>1702</v>
      </c>
      <c r="D150" s="8">
        <v>179</v>
      </c>
      <c r="E150" s="8">
        <v>750</v>
      </c>
      <c r="F150" s="8">
        <v>34040</v>
      </c>
      <c r="G150" s="18">
        <f t="shared" si="5"/>
        <v>7.7291421856639245E-2</v>
      </c>
      <c r="H150" s="3" t="s">
        <v>14</v>
      </c>
      <c r="I150" s="36">
        <f t="shared" si="4"/>
        <v>2631</v>
      </c>
      <c r="J150" s="3" t="s">
        <v>56</v>
      </c>
      <c r="K150" s="3" t="s">
        <v>17</v>
      </c>
    </row>
    <row r="151" spans="1:11" ht="15" thickBot="1" x14ac:dyDescent="0.4">
      <c r="A151" s="6" t="s">
        <v>25</v>
      </c>
      <c r="B151" s="8">
        <v>290</v>
      </c>
      <c r="C151" s="8">
        <v>4295</v>
      </c>
      <c r="D151" s="8">
        <v>325</v>
      </c>
      <c r="E151" s="8">
        <v>853</v>
      </c>
      <c r="F151" s="8">
        <v>85900</v>
      </c>
      <c r="G151" s="18">
        <f t="shared" si="5"/>
        <v>6.3713620488940623E-2</v>
      </c>
      <c r="H151" s="3" t="s">
        <v>23</v>
      </c>
      <c r="I151" s="36">
        <f t="shared" si="4"/>
        <v>5473</v>
      </c>
      <c r="J151" s="3" t="s">
        <v>36</v>
      </c>
      <c r="K151" s="3" t="s">
        <v>32</v>
      </c>
    </row>
    <row r="152" spans="1:11" ht="15" thickBot="1" x14ac:dyDescent="0.4">
      <c r="A152" s="6" t="s">
        <v>31</v>
      </c>
      <c r="B152" s="8">
        <v>122</v>
      </c>
      <c r="C152" s="8">
        <v>3559</v>
      </c>
      <c r="D152" s="8">
        <v>289</v>
      </c>
      <c r="E152" s="8">
        <v>59</v>
      </c>
      <c r="F152" s="8">
        <v>35590</v>
      </c>
      <c r="G152" s="18">
        <f t="shared" si="5"/>
        <v>0.10977802753582468</v>
      </c>
      <c r="H152" s="3" t="s">
        <v>28</v>
      </c>
      <c r="I152" s="36">
        <f t="shared" si="4"/>
        <v>3907</v>
      </c>
      <c r="J152" s="3" t="s">
        <v>41</v>
      </c>
      <c r="K152" s="3" t="s">
        <v>17</v>
      </c>
    </row>
    <row r="153" spans="1:11" ht="15" thickBot="1" x14ac:dyDescent="0.4">
      <c r="A153" s="6" t="s">
        <v>31</v>
      </c>
      <c r="B153" s="8">
        <v>47</v>
      </c>
      <c r="C153" s="8">
        <v>4804</v>
      </c>
      <c r="D153" s="8">
        <v>270</v>
      </c>
      <c r="E153" s="8">
        <v>550</v>
      </c>
      <c r="F153" s="8">
        <v>28824</v>
      </c>
      <c r="G153" s="18">
        <f t="shared" si="5"/>
        <v>0.19511518179295032</v>
      </c>
      <c r="H153" s="3" t="s">
        <v>35</v>
      </c>
      <c r="I153" s="36">
        <f t="shared" si="4"/>
        <v>5624</v>
      </c>
      <c r="J153" s="3" t="s">
        <v>41</v>
      </c>
      <c r="K153" s="3" t="s">
        <v>32</v>
      </c>
    </row>
    <row r="154" spans="1:11" ht="15" thickBot="1" x14ac:dyDescent="0.4">
      <c r="A154" s="6" t="s">
        <v>25</v>
      </c>
      <c r="B154" s="8">
        <v>212</v>
      </c>
      <c r="C154" s="8">
        <v>754</v>
      </c>
      <c r="D154" s="8">
        <v>257</v>
      </c>
      <c r="E154" s="8">
        <v>197</v>
      </c>
      <c r="F154" s="8">
        <v>6786</v>
      </c>
      <c r="G154" s="18">
        <f t="shared" si="5"/>
        <v>0.17801355732390214</v>
      </c>
      <c r="H154" s="3" t="s">
        <v>14</v>
      </c>
      <c r="I154" s="36">
        <f t="shared" si="4"/>
        <v>1208</v>
      </c>
      <c r="J154" s="3" t="s">
        <v>56</v>
      </c>
      <c r="K154" s="3" t="s">
        <v>26</v>
      </c>
    </row>
    <row r="155" spans="1:11" ht="15" thickBot="1" x14ac:dyDescent="0.4">
      <c r="A155" s="6" t="s">
        <v>48</v>
      </c>
      <c r="B155" s="8">
        <v>64</v>
      </c>
      <c r="C155" s="8">
        <v>985</v>
      </c>
      <c r="D155" s="8">
        <v>287</v>
      </c>
      <c r="E155" s="8">
        <v>932</v>
      </c>
      <c r="F155" s="8">
        <v>6895</v>
      </c>
      <c r="G155" s="18">
        <f t="shared" si="5"/>
        <v>0.31965192168237855</v>
      </c>
      <c r="H155" s="3" t="s">
        <v>28</v>
      </c>
      <c r="I155" s="36">
        <f t="shared" si="4"/>
        <v>2204</v>
      </c>
      <c r="J155" s="3" t="s">
        <v>36</v>
      </c>
      <c r="K155" s="3" t="s">
        <v>32</v>
      </c>
    </row>
    <row r="156" spans="1:11" ht="15" thickBot="1" x14ac:dyDescent="0.4">
      <c r="A156" s="6" t="s">
        <v>48</v>
      </c>
      <c r="B156" s="8">
        <v>143</v>
      </c>
      <c r="C156" s="8">
        <v>2283</v>
      </c>
      <c r="D156" s="8">
        <v>130</v>
      </c>
      <c r="E156" s="8">
        <v>210</v>
      </c>
      <c r="F156" s="8">
        <v>22830</v>
      </c>
      <c r="G156" s="18">
        <f t="shared" si="5"/>
        <v>0.11489268506351293</v>
      </c>
      <c r="H156" s="3" t="s">
        <v>23</v>
      </c>
      <c r="I156" s="36">
        <f t="shared" si="4"/>
        <v>2623</v>
      </c>
      <c r="J156" s="3" t="s">
        <v>41</v>
      </c>
      <c r="K156" s="3" t="s">
        <v>21</v>
      </c>
    </row>
    <row r="157" spans="1:11" ht="15" thickBot="1" x14ac:dyDescent="0.4">
      <c r="A157" s="6" t="s">
        <v>48</v>
      </c>
      <c r="B157" s="8">
        <v>240</v>
      </c>
      <c r="C157" s="8">
        <v>3352</v>
      </c>
      <c r="D157" s="8">
        <v>482</v>
      </c>
      <c r="E157" s="8">
        <v>941</v>
      </c>
      <c r="F157" s="8">
        <v>43576</v>
      </c>
      <c r="G157" s="18">
        <f t="shared" si="5"/>
        <v>0.1095786671562328</v>
      </c>
      <c r="H157" s="3" t="s">
        <v>35</v>
      </c>
      <c r="I157" s="36">
        <f t="shared" si="4"/>
        <v>4775</v>
      </c>
      <c r="J157" s="3" t="s">
        <v>36</v>
      </c>
      <c r="K157" s="3" t="s">
        <v>21</v>
      </c>
    </row>
    <row r="158" spans="1:11" ht="15" thickBot="1" x14ac:dyDescent="0.4">
      <c r="A158" s="6" t="s">
        <v>48</v>
      </c>
      <c r="B158" s="8">
        <v>187</v>
      </c>
      <c r="C158" s="8">
        <v>4775</v>
      </c>
      <c r="D158" s="8">
        <v>206</v>
      </c>
      <c r="E158" s="8">
        <v>173</v>
      </c>
      <c r="F158" s="8">
        <v>47750</v>
      </c>
      <c r="G158" s="18">
        <f t="shared" si="5"/>
        <v>0.10793717277486911</v>
      </c>
      <c r="H158" s="3" t="s">
        <v>23</v>
      </c>
      <c r="I158" s="36">
        <f t="shared" si="4"/>
        <v>5154</v>
      </c>
      <c r="J158" s="3" t="s">
        <v>29</v>
      </c>
      <c r="K158" s="3" t="s">
        <v>21</v>
      </c>
    </row>
    <row r="159" spans="1:11" ht="15" thickBot="1" x14ac:dyDescent="0.4">
      <c r="A159" s="6" t="s">
        <v>25</v>
      </c>
      <c r="B159" s="8">
        <v>25</v>
      </c>
      <c r="C159" s="8">
        <v>1762</v>
      </c>
      <c r="D159" s="8">
        <v>423</v>
      </c>
      <c r="E159" s="8">
        <v>405</v>
      </c>
      <c r="F159" s="8">
        <v>22906</v>
      </c>
      <c r="G159" s="18">
        <f t="shared" si="5"/>
        <v>0.11307081114118571</v>
      </c>
      <c r="H159" s="3" t="s">
        <v>28</v>
      </c>
      <c r="I159" s="36">
        <f t="shared" si="4"/>
        <v>2590</v>
      </c>
      <c r="J159" s="3" t="s">
        <v>29</v>
      </c>
      <c r="K159" s="3" t="s">
        <v>17</v>
      </c>
    </row>
    <row r="160" spans="1:11" ht="15" thickBot="1" x14ac:dyDescent="0.4">
      <c r="A160" s="6" t="s">
        <v>48</v>
      </c>
      <c r="B160" s="8">
        <v>17</v>
      </c>
      <c r="C160" s="8">
        <v>2120</v>
      </c>
      <c r="D160" s="8">
        <v>488</v>
      </c>
      <c r="E160" s="8">
        <v>158</v>
      </c>
      <c r="F160" s="8">
        <v>12720</v>
      </c>
      <c r="G160" s="18">
        <f t="shared" si="5"/>
        <v>0.21745283018867925</v>
      </c>
      <c r="H160" s="3" t="s">
        <v>35</v>
      </c>
      <c r="I160" s="36">
        <f t="shared" si="4"/>
        <v>2766</v>
      </c>
      <c r="J160" s="3" t="s">
        <v>29</v>
      </c>
      <c r="K160" s="3" t="s">
        <v>21</v>
      </c>
    </row>
    <row r="161" spans="1:11" ht="15" thickBot="1" x14ac:dyDescent="0.4">
      <c r="A161" s="6" t="s">
        <v>25</v>
      </c>
      <c r="B161" s="8">
        <v>20</v>
      </c>
      <c r="C161" s="8">
        <v>1082</v>
      </c>
      <c r="D161" s="8">
        <v>484</v>
      </c>
      <c r="E161" s="8">
        <v>209</v>
      </c>
      <c r="F161" s="8">
        <v>19476</v>
      </c>
      <c r="G161" s="18">
        <f t="shared" si="5"/>
        <v>9.1137810638734856E-2</v>
      </c>
      <c r="H161" s="3" t="s">
        <v>14</v>
      </c>
      <c r="I161" s="36">
        <f t="shared" si="4"/>
        <v>1775</v>
      </c>
      <c r="J161" s="3" t="s">
        <v>56</v>
      </c>
      <c r="K161" s="3"/>
    </row>
    <row r="162" spans="1:11" ht="15" thickBot="1" x14ac:dyDescent="0.4">
      <c r="A162" s="6" t="s">
        <v>25</v>
      </c>
      <c r="B162" s="8">
        <v>245</v>
      </c>
      <c r="C162" s="8">
        <v>4671</v>
      </c>
      <c r="D162" s="8">
        <v>366</v>
      </c>
      <c r="E162" s="8">
        <v>876</v>
      </c>
      <c r="F162" s="8">
        <v>51381</v>
      </c>
      <c r="G162" s="18">
        <f t="shared" si="5"/>
        <v>0.11508145034156594</v>
      </c>
      <c r="H162" s="3" t="s">
        <v>14</v>
      </c>
      <c r="I162" s="36">
        <f t="shared" si="4"/>
        <v>5913</v>
      </c>
      <c r="J162" s="3" t="s">
        <v>19</v>
      </c>
      <c r="K162" s="3" t="s">
        <v>32</v>
      </c>
    </row>
    <row r="163" spans="1:11" ht="15" thickBot="1" x14ac:dyDescent="0.4">
      <c r="A163" s="6" t="s">
        <v>48</v>
      </c>
      <c r="B163" s="8">
        <v>120</v>
      </c>
      <c r="C163" s="8">
        <v>3430</v>
      </c>
      <c r="D163" s="8">
        <v>164</v>
      </c>
      <c r="E163" s="8">
        <v>566</v>
      </c>
      <c r="F163" s="8">
        <v>48020</v>
      </c>
      <c r="G163" s="18">
        <f t="shared" si="5"/>
        <v>8.6630570595585168E-2</v>
      </c>
      <c r="H163" s="3" t="s">
        <v>35</v>
      </c>
      <c r="I163" s="36">
        <f t="shared" si="4"/>
        <v>4160</v>
      </c>
      <c r="J163" s="3" t="s">
        <v>29</v>
      </c>
      <c r="K163" s="3"/>
    </row>
    <row r="164" spans="1:11" ht="15" thickBot="1" x14ac:dyDescent="0.4">
      <c r="A164" s="6" t="s">
        <v>25</v>
      </c>
      <c r="B164" s="8">
        <v>132</v>
      </c>
      <c r="C164" s="8">
        <v>4501</v>
      </c>
      <c r="D164" s="8">
        <v>323</v>
      </c>
      <c r="E164" s="8">
        <v>375</v>
      </c>
      <c r="F164" s="8">
        <v>22505</v>
      </c>
      <c r="G164" s="18">
        <f t="shared" si="5"/>
        <v>0.23101532992668297</v>
      </c>
      <c r="H164" s="3" t="s">
        <v>28</v>
      </c>
      <c r="I164" s="36">
        <f t="shared" si="4"/>
        <v>5199</v>
      </c>
      <c r="J164" s="3" t="s">
        <v>41</v>
      </c>
      <c r="K164" s="3" t="s">
        <v>21</v>
      </c>
    </row>
    <row r="165" spans="1:11" ht="15" thickBot="1" x14ac:dyDescent="0.4">
      <c r="A165" s="6" t="s">
        <v>25</v>
      </c>
      <c r="B165" s="8">
        <v>169</v>
      </c>
      <c r="C165" s="8">
        <v>4934</v>
      </c>
      <c r="D165" s="8">
        <v>156</v>
      </c>
      <c r="E165" s="8">
        <v>971</v>
      </c>
      <c r="F165" s="8">
        <v>39472</v>
      </c>
      <c r="G165" s="18">
        <f t="shared" si="5"/>
        <v>0.15355188488042157</v>
      </c>
      <c r="H165" s="3" t="s">
        <v>23</v>
      </c>
      <c r="I165" s="36">
        <f t="shared" si="4"/>
        <v>6061</v>
      </c>
      <c r="J165" s="3" t="s">
        <v>19</v>
      </c>
      <c r="K165" s="3" t="s">
        <v>32</v>
      </c>
    </row>
    <row r="166" spans="1:11" ht="15" thickBot="1" x14ac:dyDescent="0.4">
      <c r="A166" s="6" t="s">
        <v>25</v>
      </c>
      <c r="B166" s="8">
        <v>230</v>
      </c>
      <c r="C166" s="8">
        <v>3239</v>
      </c>
      <c r="D166" s="8">
        <v>211</v>
      </c>
      <c r="E166" s="8">
        <v>43</v>
      </c>
      <c r="F166" s="8">
        <v>22673</v>
      </c>
      <c r="G166" s="18">
        <f t="shared" si="5"/>
        <v>0.15405989502933004</v>
      </c>
      <c r="H166" s="3" t="s">
        <v>14</v>
      </c>
      <c r="I166" s="36">
        <f t="shared" si="4"/>
        <v>3493</v>
      </c>
      <c r="J166" s="3" t="s">
        <v>19</v>
      </c>
      <c r="K166" s="3" t="s">
        <v>21</v>
      </c>
    </row>
    <row r="167" spans="1:11" ht="15" thickBot="1" x14ac:dyDescent="0.4">
      <c r="A167" s="6" t="s">
        <v>48</v>
      </c>
      <c r="B167" s="8">
        <v>104</v>
      </c>
      <c r="C167" s="8">
        <v>1076</v>
      </c>
      <c r="D167" s="8">
        <v>306</v>
      </c>
      <c r="E167" s="8">
        <v>313</v>
      </c>
      <c r="F167" s="8">
        <v>11836</v>
      </c>
      <c r="G167" s="18">
        <f t="shared" si="5"/>
        <v>0.14320716458262928</v>
      </c>
      <c r="H167" s="3" t="s">
        <v>14</v>
      </c>
      <c r="I167" s="36">
        <f t="shared" si="4"/>
        <v>1695</v>
      </c>
      <c r="J167" s="3" t="s">
        <v>15</v>
      </c>
      <c r="K167" s="3" t="s">
        <v>17</v>
      </c>
    </row>
    <row r="168" spans="1:11" ht="15" thickBot="1" x14ac:dyDescent="0.4">
      <c r="A168" s="6" t="s">
        <v>48</v>
      </c>
      <c r="B168" s="8">
        <v>150</v>
      </c>
      <c r="C168" s="8">
        <v>4771</v>
      </c>
      <c r="D168" s="8">
        <v>56</v>
      </c>
      <c r="E168" s="8">
        <v>818</v>
      </c>
      <c r="F168" s="8">
        <v>57252</v>
      </c>
      <c r="G168" s="18">
        <f t="shared" si="5"/>
        <v>9.859917557465242E-2</v>
      </c>
      <c r="H168" s="3" t="s">
        <v>28</v>
      </c>
      <c r="I168" s="36">
        <f t="shared" si="4"/>
        <v>5645</v>
      </c>
      <c r="J168" s="3" t="s">
        <v>19</v>
      </c>
      <c r="K168" s="3"/>
    </row>
    <row r="169" spans="1:11" ht="15" thickBot="1" x14ac:dyDescent="0.4">
      <c r="A169" s="6" t="s">
        <v>31</v>
      </c>
      <c r="B169" s="8">
        <v>182</v>
      </c>
      <c r="C169" s="8">
        <v>2418</v>
      </c>
      <c r="D169" s="8">
        <v>54</v>
      </c>
      <c r="E169" s="8">
        <v>754</v>
      </c>
      <c r="F169" s="8">
        <v>43524</v>
      </c>
      <c r="G169" s="18">
        <f t="shared" si="5"/>
        <v>7.412002573292896E-2</v>
      </c>
      <c r="H169" s="3" t="s">
        <v>35</v>
      </c>
      <c r="I169" s="36">
        <f t="shared" si="4"/>
        <v>3226</v>
      </c>
      <c r="J169" s="3" t="s">
        <v>19</v>
      </c>
      <c r="K169" s="3" t="s">
        <v>17</v>
      </c>
    </row>
    <row r="170" spans="1:11" ht="15" thickBot="1" x14ac:dyDescent="0.4">
      <c r="A170" s="6" t="s">
        <v>31</v>
      </c>
      <c r="B170" s="8">
        <v>83</v>
      </c>
      <c r="C170" s="8">
        <v>3809</v>
      </c>
      <c r="D170" s="8">
        <v>200</v>
      </c>
      <c r="E170" s="8">
        <v>273</v>
      </c>
      <c r="F170" s="8">
        <v>34281</v>
      </c>
      <c r="G170" s="18">
        <f t="shared" si="5"/>
        <v>0.12490884163239112</v>
      </c>
      <c r="H170" s="3" t="s">
        <v>23</v>
      </c>
      <c r="I170" s="36">
        <f t="shared" si="4"/>
        <v>4282</v>
      </c>
      <c r="J170" s="3" t="s">
        <v>56</v>
      </c>
      <c r="K170" s="3" t="s">
        <v>17</v>
      </c>
    </row>
    <row r="171" spans="1:11" ht="15" thickBot="1" x14ac:dyDescent="0.4">
      <c r="A171" s="6" t="s">
        <v>25</v>
      </c>
      <c r="B171" s="8">
        <v>53</v>
      </c>
      <c r="C171" s="8">
        <v>3577</v>
      </c>
      <c r="D171" s="8">
        <v>493</v>
      </c>
      <c r="E171" s="8">
        <v>596</v>
      </c>
      <c r="F171" s="8">
        <v>67963</v>
      </c>
      <c r="G171" s="18">
        <f t="shared" si="5"/>
        <v>6.8655003457763777E-2</v>
      </c>
      <c r="H171" s="3" t="s">
        <v>14</v>
      </c>
      <c r="I171" s="36">
        <f t="shared" si="4"/>
        <v>4666</v>
      </c>
      <c r="J171" s="3" t="s">
        <v>19</v>
      </c>
      <c r="K171" s="3" t="s">
        <v>26</v>
      </c>
    </row>
    <row r="172" spans="1:11" ht="15" thickBot="1" x14ac:dyDescent="0.4">
      <c r="A172" s="6" t="s">
        <v>48</v>
      </c>
      <c r="B172" s="8">
        <v>38</v>
      </c>
      <c r="C172" s="8">
        <v>1018</v>
      </c>
      <c r="D172" s="8">
        <v>332</v>
      </c>
      <c r="E172" s="8">
        <v>447</v>
      </c>
      <c r="F172" s="8">
        <v>18324</v>
      </c>
      <c r="G172" s="18">
        <f t="shared" si="5"/>
        <v>9.8068107400130972E-2</v>
      </c>
      <c r="H172" s="3" t="s">
        <v>23</v>
      </c>
      <c r="I172" s="36">
        <f t="shared" si="4"/>
        <v>1797</v>
      </c>
      <c r="J172" s="3" t="s">
        <v>56</v>
      </c>
      <c r="K172" s="3" t="s">
        <v>21</v>
      </c>
    </row>
    <row r="173" spans="1:11" ht="15" thickBot="1" x14ac:dyDescent="0.4">
      <c r="A173" s="6" t="s">
        <v>31</v>
      </c>
      <c r="B173" s="8">
        <v>246</v>
      </c>
      <c r="C173" s="8">
        <v>3073</v>
      </c>
      <c r="D173" s="8">
        <v>174</v>
      </c>
      <c r="E173" s="8">
        <v>553</v>
      </c>
      <c r="F173" s="8">
        <v>52241</v>
      </c>
      <c r="G173" s="18">
        <f t="shared" si="5"/>
        <v>7.2739802071170159E-2</v>
      </c>
      <c r="H173" s="3" t="s">
        <v>35</v>
      </c>
      <c r="I173" s="36">
        <f t="shared" si="4"/>
        <v>3800</v>
      </c>
      <c r="J173" s="3" t="s">
        <v>36</v>
      </c>
      <c r="K173" s="3" t="s">
        <v>26</v>
      </c>
    </row>
    <row r="174" spans="1:11" ht="15" thickBot="1" x14ac:dyDescent="0.4">
      <c r="A174" s="6" t="s">
        <v>48</v>
      </c>
      <c r="B174" s="8">
        <v>229</v>
      </c>
      <c r="C174" s="8">
        <v>1330</v>
      </c>
      <c r="D174" s="8">
        <v>35</v>
      </c>
      <c r="E174" s="8">
        <v>925</v>
      </c>
      <c r="F174" s="8">
        <v>15960</v>
      </c>
      <c r="G174" s="18">
        <f t="shared" si="5"/>
        <v>0.14348370927318296</v>
      </c>
      <c r="H174" s="3" t="s">
        <v>14</v>
      </c>
      <c r="I174" s="36">
        <f t="shared" si="4"/>
        <v>2290</v>
      </c>
      <c r="J174" s="3" t="s">
        <v>56</v>
      </c>
      <c r="K174" s="3" t="s">
        <v>26</v>
      </c>
    </row>
    <row r="175" spans="1:11" ht="15" thickBot="1" x14ac:dyDescent="0.4">
      <c r="A175" s="6" t="s">
        <v>31</v>
      </c>
      <c r="B175" s="8">
        <v>235</v>
      </c>
      <c r="C175" s="8">
        <v>3828</v>
      </c>
      <c r="D175" s="8">
        <v>253</v>
      </c>
      <c r="E175" s="8">
        <v>148</v>
      </c>
      <c r="F175" s="8">
        <v>30624</v>
      </c>
      <c r="G175" s="18">
        <f t="shared" si="5"/>
        <v>0.13809430512016718</v>
      </c>
      <c r="H175" s="3" t="s">
        <v>35</v>
      </c>
      <c r="I175" s="36">
        <f t="shared" si="4"/>
        <v>4229</v>
      </c>
      <c r="J175" s="3" t="s">
        <v>19</v>
      </c>
      <c r="K175" s="3"/>
    </row>
    <row r="176" spans="1:11" ht="15" thickBot="1" x14ac:dyDescent="0.4">
      <c r="A176" s="6" t="s">
        <v>48</v>
      </c>
      <c r="B176" s="8">
        <v>154</v>
      </c>
      <c r="C176" s="8">
        <v>142</v>
      </c>
      <c r="D176" s="8">
        <v>183</v>
      </c>
      <c r="E176" s="8">
        <v>784</v>
      </c>
      <c r="F176" s="8">
        <v>1704</v>
      </c>
      <c r="G176" s="18">
        <f t="shared" si="5"/>
        <v>0.6508215962441315</v>
      </c>
      <c r="H176" s="3" t="s">
        <v>28</v>
      </c>
      <c r="I176" s="36">
        <f t="shared" si="4"/>
        <v>1109</v>
      </c>
      <c r="J176" s="3" t="s">
        <v>15</v>
      </c>
      <c r="K176" s="3" t="s">
        <v>32</v>
      </c>
    </row>
    <row r="177" spans="1:11" ht="15" thickBot="1" x14ac:dyDescent="0.4">
      <c r="A177" s="6" t="s">
        <v>25</v>
      </c>
      <c r="B177" s="8">
        <v>266</v>
      </c>
      <c r="C177" s="8">
        <v>3798</v>
      </c>
      <c r="D177" s="8">
        <v>279</v>
      </c>
      <c r="E177" s="8">
        <v>31</v>
      </c>
      <c r="F177" s="8">
        <v>75960</v>
      </c>
      <c r="G177" s="18">
        <f t="shared" si="5"/>
        <v>5.4081095313322801E-2</v>
      </c>
      <c r="H177" s="3" t="s">
        <v>35</v>
      </c>
      <c r="I177" s="36">
        <f t="shared" si="4"/>
        <v>4108</v>
      </c>
      <c r="J177" s="3" t="s">
        <v>56</v>
      </c>
      <c r="K177" s="3" t="s">
        <v>17</v>
      </c>
    </row>
    <row r="178" spans="1:11" ht="15" thickBot="1" x14ac:dyDescent="0.4">
      <c r="A178" s="6" t="s">
        <v>25</v>
      </c>
      <c r="B178" s="8">
        <v>52</v>
      </c>
      <c r="C178" s="8">
        <v>3099</v>
      </c>
      <c r="D178" s="8">
        <v>171</v>
      </c>
      <c r="E178" s="8">
        <v>694</v>
      </c>
      <c r="F178" s="8">
        <v>43386</v>
      </c>
      <c r="G178" s="18">
        <f t="shared" si="5"/>
        <v>9.1365878393951966E-2</v>
      </c>
      <c r="H178" s="3" t="s">
        <v>28</v>
      </c>
      <c r="I178" s="36">
        <f t="shared" si="4"/>
        <v>3964</v>
      </c>
      <c r="J178" s="3" t="s">
        <v>36</v>
      </c>
      <c r="K178" s="3" t="s">
        <v>26</v>
      </c>
    </row>
    <row r="179" spans="1:11" ht="15" thickBot="1" x14ac:dyDescent="0.4">
      <c r="A179" s="6" t="s">
        <v>25</v>
      </c>
      <c r="B179" s="8">
        <v>238</v>
      </c>
      <c r="C179" s="8">
        <v>129</v>
      </c>
      <c r="D179" s="8">
        <v>136</v>
      </c>
      <c r="E179" s="8">
        <v>643</v>
      </c>
      <c r="F179" s="8">
        <v>1290</v>
      </c>
      <c r="G179" s="18">
        <f t="shared" si="5"/>
        <v>0.70387596899224802</v>
      </c>
      <c r="H179" s="3" t="s">
        <v>28</v>
      </c>
      <c r="I179" s="36">
        <f t="shared" si="4"/>
        <v>908</v>
      </c>
      <c r="J179" s="3" t="s">
        <v>56</v>
      </c>
      <c r="K179" s="3" t="s">
        <v>32</v>
      </c>
    </row>
    <row r="180" spans="1:11" ht="15" thickBot="1" x14ac:dyDescent="0.4">
      <c r="A180" s="6" t="s">
        <v>25</v>
      </c>
      <c r="B180" s="8">
        <v>292</v>
      </c>
      <c r="C180" s="8">
        <v>3796</v>
      </c>
      <c r="D180" s="8">
        <v>395</v>
      </c>
      <c r="E180" s="8">
        <v>667</v>
      </c>
      <c r="F180" s="8">
        <v>64532</v>
      </c>
      <c r="G180" s="18">
        <f t="shared" si="5"/>
        <v>7.5280481001673588E-2</v>
      </c>
      <c r="H180" s="3" t="s">
        <v>35</v>
      </c>
      <c r="I180" s="36">
        <f t="shared" si="4"/>
        <v>4858</v>
      </c>
      <c r="J180" s="3" t="s">
        <v>36</v>
      </c>
      <c r="K180" s="3"/>
    </row>
    <row r="181" spans="1:11" ht="15" thickBot="1" x14ac:dyDescent="0.4">
      <c r="A181" s="6" t="s">
        <v>25</v>
      </c>
      <c r="B181" s="8">
        <v>11</v>
      </c>
      <c r="C181" s="8">
        <v>3711</v>
      </c>
      <c r="D181" s="8">
        <v>290</v>
      </c>
      <c r="E181" s="8">
        <v>352</v>
      </c>
      <c r="F181" s="8">
        <v>48243</v>
      </c>
      <c r="G181" s="18">
        <f t="shared" si="5"/>
        <v>9.023070704558174E-2</v>
      </c>
      <c r="H181" s="3" t="s">
        <v>23</v>
      </c>
      <c r="I181" s="36">
        <f t="shared" si="4"/>
        <v>4353</v>
      </c>
      <c r="J181" s="3" t="s">
        <v>19</v>
      </c>
      <c r="K181" s="3" t="s">
        <v>17</v>
      </c>
    </row>
    <row r="182" spans="1:11" ht="15" thickBot="1" x14ac:dyDescent="0.4">
      <c r="A182" s="6" t="s">
        <v>31</v>
      </c>
      <c r="B182" s="8">
        <v>239</v>
      </c>
      <c r="C182" s="8">
        <v>606</v>
      </c>
      <c r="D182" s="8">
        <v>470</v>
      </c>
      <c r="E182" s="8">
        <v>789</v>
      </c>
      <c r="F182" s="8">
        <v>7878</v>
      </c>
      <c r="G182" s="18">
        <f t="shared" si="5"/>
        <v>0.23673521198273673</v>
      </c>
      <c r="H182" s="3" t="s">
        <v>23</v>
      </c>
      <c r="I182" s="36">
        <f t="shared" si="4"/>
        <v>1865</v>
      </c>
      <c r="J182" s="3" t="s">
        <v>41</v>
      </c>
      <c r="K182" s="3" t="s">
        <v>26</v>
      </c>
    </row>
    <row r="183" spans="1:11" ht="15" thickBot="1" x14ac:dyDescent="0.4">
      <c r="A183" s="6" t="s">
        <v>25</v>
      </c>
      <c r="B183" s="8">
        <v>173</v>
      </c>
      <c r="C183" s="8">
        <v>4689</v>
      </c>
      <c r="D183" s="8">
        <v>403</v>
      </c>
      <c r="E183" s="8">
        <v>134</v>
      </c>
      <c r="F183" s="8">
        <v>51579</v>
      </c>
      <c r="G183" s="18">
        <f t="shared" si="5"/>
        <v>0.10132030477519921</v>
      </c>
      <c r="H183" s="3" t="s">
        <v>35</v>
      </c>
      <c r="I183" s="36">
        <f t="shared" si="4"/>
        <v>5226</v>
      </c>
      <c r="J183" s="3" t="s">
        <v>41</v>
      </c>
      <c r="K183" s="3" t="s">
        <v>32</v>
      </c>
    </row>
    <row r="184" spans="1:11" ht="15" thickBot="1" x14ac:dyDescent="0.4">
      <c r="A184" s="6" t="s">
        <v>48</v>
      </c>
      <c r="B184" s="8">
        <v>208</v>
      </c>
      <c r="C184" s="8">
        <v>360</v>
      </c>
      <c r="D184" s="8">
        <v>393</v>
      </c>
      <c r="E184" s="8">
        <v>590</v>
      </c>
      <c r="F184" s="8">
        <v>4680</v>
      </c>
      <c r="G184" s="18">
        <f t="shared" si="5"/>
        <v>0.28696581196581195</v>
      </c>
      <c r="H184" s="3" t="s">
        <v>28</v>
      </c>
      <c r="I184" s="36">
        <f t="shared" si="4"/>
        <v>1343</v>
      </c>
      <c r="J184" s="3" t="s">
        <v>29</v>
      </c>
      <c r="K184" s="3" t="s">
        <v>21</v>
      </c>
    </row>
    <row r="185" spans="1:11" ht="15" thickBot="1" x14ac:dyDescent="0.4">
      <c r="A185" s="6" t="s">
        <v>31</v>
      </c>
      <c r="B185" s="8">
        <v>251</v>
      </c>
      <c r="C185" s="8">
        <v>3215</v>
      </c>
      <c r="D185" s="8">
        <v>202</v>
      </c>
      <c r="E185" s="8">
        <v>960</v>
      </c>
      <c r="F185" s="8">
        <v>32150</v>
      </c>
      <c r="G185" s="18">
        <f t="shared" si="5"/>
        <v>0.13614307931570763</v>
      </c>
      <c r="H185" s="3" t="s">
        <v>14</v>
      </c>
      <c r="I185" s="36">
        <f t="shared" si="4"/>
        <v>4377</v>
      </c>
      <c r="J185" s="3" t="s">
        <v>41</v>
      </c>
      <c r="K185" s="3" t="s">
        <v>17</v>
      </c>
    </row>
    <row r="186" spans="1:11" ht="15" thickBot="1" x14ac:dyDescent="0.4">
      <c r="A186" s="6" t="s">
        <v>31</v>
      </c>
      <c r="B186" s="8">
        <v>71</v>
      </c>
      <c r="C186" s="8">
        <v>4523</v>
      </c>
      <c r="D186" s="8">
        <v>157</v>
      </c>
      <c r="E186" s="8">
        <v>61</v>
      </c>
      <c r="F186" s="8">
        <v>49753</v>
      </c>
      <c r="G186" s="18">
        <f t="shared" si="5"/>
        <v>9.5290736237010829E-2</v>
      </c>
      <c r="H186" s="3" t="s">
        <v>28</v>
      </c>
      <c r="I186" s="36">
        <f t="shared" si="4"/>
        <v>4741</v>
      </c>
      <c r="J186" s="3" t="s">
        <v>36</v>
      </c>
      <c r="K186" s="3"/>
    </row>
    <row r="187" spans="1:11" ht="15" thickBot="1" x14ac:dyDescent="0.4">
      <c r="A187" s="6" t="s">
        <v>31</v>
      </c>
      <c r="B187" s="8">
        <v>264</v>
      </c>
      <c r="C187" s="8">
        <v>4292</v>
      </c>
      <c r="D187" s="8">
        <v>392</v>
      </c>
      <c r="E187" s="8">
        <v>51</v>
      </c>
      <c r="F187" s="8">
        <v>55796</v>
      </c>
      <c r="G187" s="18">
        <f t="shared" si="5"/>
        <v>8.4862714173059003E-2</v>
      </c>
      <c r="H187" s="3" t="s">
        <v>35</v>
      </c>
      <c r="I187" s="36">
        <f t="shared" si="4"/>
        <v>4735</v>
      </c>
      <c r="J187" s="3" t="s">
        <v>36</v>
      </c>
      <c r="K187" s="3" t="s">
        <v>26</v>
      </c>
    </row>
    <row r="188" spans="1:11" ht="15" thickBot="1" x14ac:dyDescent="0.4">
      <c r="A188" s="6" t="s">
        <v>31</v>
      </c>
      <c r="B188" s="8">
        <v>300</v>
      </c>
      <c r="C188" s="8">
        <v>1644</v>
      </c>
      <c r="D188" s="8">
        <v>150</v>
      </c>
      <c r="E188" s="8">
        <v>546</v>
      </c>
      <c r="F188" s="8">
        <v>27948</v>
      </c>
      <c r="G188" s="18">
        <f t="shared" si="5"/>
        <v>8.3726921425504502E-2</v>
      </c>
      <c r="H188" s="3" t="s">
        <v>14</v>
      </c>
      <c r="I188" s="36">
        <f t="shared" si="4"/>
        <v>2340</v>
      </c>
      <c r="J188" s="3" t="s">
        <v>15</v>
      </c>
      <c r="K188" s="3" t="s">
        <v>26</v>
      </c>
    </row>
    <row r="189" spans="1:11" ht="15" thickBot="1" x14ac:dyDescent="0.4">
      <c r="A189" s="6" t="s">
        <v>48</v>
      </c>
      <c r="B189" s="8">
        <v>137</v>
      </c>
      <c r="C189" s="8">
        <v>2728</v>
      </c>
      <c r="D189" s="8">
        <v>215</v>
      </c>
      <c r="E189" s="8">
        <v>533</v>
      </c>
      <c r="F189" s="8">
        <v>40920</v>
      </c>
      <c r="G189" s="18">
        <f t="shared" si="5"/>
        <v>8.4946236559139784E-2</v>
      </c>
      <c r="H189" s="3" t="s">
        <v>23</v>
      </c>
      <c r="I189" s="36">
        <f t="shared" si="4"/>
        <v>3476</v>
      </c>
      <c r="J189" s="3" t="s">
        <v>15</v>
      </c>
      <c r="K189" s="3" t="s">
        <v>21</v>
      </c>
    </row>
    <row r="190" spans="1:11" ht="15" thickBot="1" x14ac:dyDescent="0.4">
      <c r="A190" s="6" t="s">
        <v>25</v>
      </c>
      <c r="B190" s="8">
        <v>192</v>
      </c>
      <c r="C190" s="8">
        <v>3360</v>
      </c>
      <c r="D190" s="8">
        <v>500</v>
      </c>
      <c r="E190" s="8">
        <v>525</v>
      </c>
      <c r="F190" s="8">
        <v>60480</v>
      </c>
      <c r="G190" s="18">
        <f t="shared" si="5"/>
        <v>7.2503306878306875E-2</v>
      </c>
      <c r="H190" s="3" t="s">
        <v>35</v>
      </c>
      <c r="I190" s="36">
        <f t="shared" si="4"/>
        <v>4385</v>
      </c>
      <c r="J190" s="3" t="s">
        <v>15</v>
      </c>
      <c r="K190" s="3" t="s">
        <v>17</v>
      </c>
    </row>
    <row r="191" spans="1:11" ht="15" thickBot="1" x14ac:dyDescent="0.4">
      <c r="A191" s="6" t="s">
        <v>48</v>
      </c>
      <c r="B191" s="8">
        <v>145</v>
      </c>
      <c r="C191" s="8">
        <v>1963</v>
      </c>
      <c r="D191" s="8">
        <v>19</v>
      </c>
      <c r="E191" s="8">
        <v>213</v>
      </c>
      <c r="F191" s="8">
        <v>39260</v>
      </c>
      <c r="G191" s="18">
        <f t="shared" si="5"/>
        <v>5.5909322465613857E-2</v>
      </c>
      <c r="H191" s="3" t="s">
        <v>23</v>
      </c>
      <c r="I191" s="36">
        <f t="shared" si="4"/>
        <v>2195</v>
      </c>
      <c r="J191" s="3" t="s">
        <v>19</v>
      </c>
      <c r="K191" s="3"/>
    </row>
    <row r="192" spans="1:11" ht="15" thickBot="1" x14ac:dyDescent="0.4">
      <c r="A192" s="6" t="s">
        <v>48</v>
      </c>
      <c r="B192" s="8">
        <v>51</v>
      </c>
      <c r="C192" s="8">
        <v>4285</v>
      </c>
      <c r="D192" s="8">
        <v>376</v>
      </c>
      <c r="E192" s="8">
        <v>886</v>
      </c>
      <c r="F192" s="8">
        <v>55705</v>
      </c>
      <c r="G192" s="18">
        <f t="shared" si="5"/>
        <v>9.9578134817341346E-2</v>
      </c>
      <c r="H192" s="3" t="s">
        <v>23</v>
      </c>
      <c r="I192" s="36">
        <f t="shared" si="4"/>
        <v>5547</v>
      </c>
      <c r="J192" s="3" t="s">
        <v>29</v>
      </c>
      <c r="K192" s="3" t="s">
        <v>26</v>
      </c>
    </row>
    <row r="193" spans="1:11" ht="15" thickBot="1" x14ac:dyDescent="0.4">
      <c r="A193" s="6" t="s">
        <v>31</v>
      </c>
      <c r="B193" s="8">
        <v>272</v>
      </c>
      <c r="C193" s="8">
        <v>1176</v>
      </c>
      <c r="D193" s="8">
        <v>394</v>
      </c>
      <c r="E193" s="8">
        <v>464</v>
      </c>
      <c r="F193" s="8">
        <v>14112</v>
      </c>
      <c r="G193" s="18">
        <f t="shared" si="5"/>
        <v>0.1441326530612245</v>
      </c>
      <c r="H193" s="3" t="s">
        <v>28</v>
      </c>
      <c r="I193" s="36">
        <f t="shared" si="4"/>
        <v>2034</v>
      </c>
      <c r="J193" s="3" t="s">
        <v>56</v>
      </c>
      <c r="K193" s="3"/>
    </row>
    <row r="194" spans="1:11" ht="15" thickBot="1" x14ac:dyDescent="0.4">
      <c r="A194" s="6" t="s">
        <v>31</v>
      </c>
      <c r="B194" s="8">
        <v>223</v>
      </c>
      <c r="C194" s="8">
        <v>4858</v>
      </c>
      <c r="D194" s="8">
        <v>129</v>
      </c>
      <c r="E194" s="8">
        <v>317</v>
      </c>
      <c r="F194" s="8">
        <v>53438</v>
      </c>
      <c r="G194" s="18">
        <f t="shared" si="5"/>
        <v>9.9255211647142488E-2</v>
      </c>
      <c r="H194" s="3" t="s">
        <v>14</v>
      </c>
      <c r="I194" s="36">
        <f t="shared" ref="I194:I257" si="6">(C194+E194+D194)</f>
        <v>5304</v>
      </c>
      <c r="J194" s="3" t="s">
        <v>41</v>
      </c>
      <c r="K194" s="3" t="s">
        <v>26</v>
      </c>
    </row>
    <row r="195" spans="1:11" ht="15" thickBot="1" x14ac:dyDescent="0.4">
      <c r="A195" s="6" t="s">
        <v>31</v>
      </c>
      <c r="B195" s="8">
        <v>195</v>
      </c>
      <c r="C195" s="8">
        <v>4350</v>
      </c>
      <c r="D195" s="8">
        <v>7</v>
      </c>
      <c r="E195" s="8">
        <v>771</v>
      </c>
      <c r="F195" s="8">
        <v>60900</v>
      </c>
      <c r="G195" s="18">
        <f t="shared" ref="G195:G258" si="7">((C195+D195+E195)/F195)</f>
        <v>8.4203612479474554E-2</v>
      </c>
      <c r="H195" s="3" t="s">
        <v>23</v>
      </c>
      <c r="I195" s="36">
        <f t="shared" si="6"/>
        <v>5128</v>
      </c>
      <c r="J195" s="3" t="s">
        <v>29</v>
      </c>
      <c r="K195" s="3" t="s">
        <v>17</v>
      </c>
    </row>
    <row r="196" spans="1:11" ht="15" thickBot="1" x14ac:dyDescent="0.4">
      <c r="A196" s="6" t="s">
        <v>48</v>
      </c>
      <c r="B196" s="8">
        <v>282</v>
      </c>
      <c r="C196" s="8">
        <v>914</v>
      </c>
      <c r="D196" s="8">
        <v>246</v>
      </c>
      <c r="E196" s="8">
        <v>464</v>
      </c>
      <c r="F196" s="8">
        <v>11882</v>
      </c>
      <c r="G196" s="18">
        <f t="shared" si="7"/>
        <v>0.13667732704931829</v>
      </c>
      <c r="H196" s="3" t="s">
        <v>28</v>
      </c>
      <c r="I196" s="36">
        <f t="shared" si="6"/>
        <v>1624</v>
      </c>
      <c r="J196" s="3" t="s">
        <v>36</v>
      </c>
      <c r="K196" s="3" t="s">
        <v>32</v>
      </c>
    </row>
    <row r="197" spans="1:11" ht="15" thickBot="1" x14ac:dyDescent="0.4">
      <c r="A197" s="6" t="s">
        <v>31</v>
      </c>
      <c r="B197" s="8">
        <v>85</v>
      </c>
      <c r="C197" s="8">
        <v>1813</v>
      </c>
      <c r="D197" s="8">
        <v>72</v>
      </c>
      <c r="E197" s="8">
        <v>623</v>
      </c>
      <c r="F197" s="8">
        <v>19943</v>
      </c>
      <c r="G197" s="18">
        <f t="shared" si="7"/>
        <v>0.12575841147269717</v>
      </c>
      <c r="H197" s="3" t="s">
        <v>28</v>
      </c>
      <c r="I197" s="36">
        <f t="shared" si="6"/>
        <v>2508</v>
      </c>
      <c r="J197" s="3" t="s">
        <v>19</v>
      </c>
      <c r="K197" s="3" t="s">
        <v>26</v>
      </c>
    </row>
    <row r="198" spans="1:11" ht="15" thickBot="1" x14ac:dyDescent="0.4">
      <c r="A198" s="6" t="s">
        <v>31</v>
      </c>
      <c r="B198" s="8">
        <v>19</v>
      </c>
      <c r="C198" s="8">
        <v>4782</v>
      </c>
      <c r="D198" s="8">
        <v>82</v>
      </c>
      <c r="E198" s="8">
        <v>721</v>
      </c>
      <c r="F198" s="8">
        <v>86076</v>
      </c>
      <c r="G198" s="18">
        <f t="shared" si="7"/>
        <v>6.4884520656164318E-2</v>
      </c>
      <c r="H198" s="3" t="s">
        <v>14</v>
      </c>
      <c r="I198" s="36">
        <f t="shared" si="6"/>
        <v>5585</v>
      </c>
      <c r="J198" s="3" t="s">
        <v>15</v>
      </c>
      <c r="K198" s="3" t="s">
        <v>17</v>
      </c>
    </row>
    <row r="199" spans="1:11" ht="15" thickBot="1" x14ac:dyDescent="0.4">
      <c r="A199" s="6" t="s">
        <v>25</v>
      </c>
      <c r="B199" s="8">
        <v>158</v>
      </c>
      <c r="C199" s="8">
        <v>1048</v>
      </c>
      <c r="D199" s="8">
        <v>450</v>
      </c>
      <c r="E199" s="8">
        <v>374</v>
      </c>
      <c r="F199" s="8">
        <v>9432</v>
      </c>
      <c r="G199" s="18">
        <f t="shared" si="7"/>
        <v>0.19847328244274809</v>
      </c>
      <c r="H199" s="3" t="s">
        <v>14</v>
      </c>
      <c r="I199" s="36">
        <f t="shared" si="6"/>
        <v>1872</v>
      </c>
      <c r="J199" s="3" t="s">
        <v>41</v>
      </c>
      <c r="K199" s="3" t="s">
        <v>26</v>
      </c>
    </row>
    <row r="200" spans="1:11" ht="15" thickBot="1" x14ac:dyDescent="0.4">
      <c r="A200" s="6" t="s">
        <v>25</v>
      </c>
      <c r="B200" s="8">
        <v>277</v>
      </c>
      <c r="C200" s="8">
        <v>2509</v>
      </c>
      <c r="D200" s="8">
        <v>171</v>
      </c>
      <c r="E200" s="8">
        <v>324</v>
      </c>
      <c r="F200" s="8">
        <v>35126</v>
      </c>
      <c r="G200" s="18">
        <f t="shared" si="7"/>
        <v>8.5520696919660646E-2</v>
      </c>
      <c r="H200" s="3" t="s">
        <v>23</v>
      </c>
      <c r="I200" s="36">
        <f t="shared" si="6"/>
        <v>3004</v>
      </c>
      <c r="J200" s="3" t="s">
        <v>36</v>
      </c>
      <c r="K200" s="3" t="s">
        <v>21</v>
      </c>
    </row>
    <row r="201" spans="1:11" ht="15" thickBot="1" x14ac:dyDescent="0.4">
      <c r="A201" s="6" t="s">
        <v>25</v>
      </c>
      <c r="B201" s="8">
        <v>233</v>
      </c>
      <c r="C201" s="8">
        <v>3718</v>
      </c>
      <c r="D201" s="8">
        <v>310</v>
      </c>
      <c r="E201" s="8">
        <v>385</v>
      </c>
      <c r="F201" s="8">
        <v>70642</v>
      </c>
      <c r="G201" s="18">
        <f t="shared" si="7"/>
        <v>6.246991874522239E-2</v>
      </c>
      <c r="H201" s="3" t="s">
        <v>35</v>
      </c>
      <c r="I201" s="36">
        <f t="shared" si="6"/>
        <v>4413</v>
      </c>
      <c r="J201" s="3" t="s">
        <v>15</v>
      </c>
      <c r="K201" s="3" t="s">
        <v>21</v>
      </c>
    </row>
    <row r="202" spans="1:11" ht="15" thickBot="1" x14ac:dyDescent="0.4">
      <c r="A202" s="6" t="s">
        <v>31</v>
      </c>
      <c r="B202" s="8">
        <v>49</v>
      </c>
      <c r="C202" s="8">
        <v>802</v>
      </c>
      <c r="D202" s="8">
        <v>244</v>
      </c>
      <c r="E202" s="8">
        <v>262</v>
      </c>
      <c r="F202" s="8">
        <v>14436</v>
      </c>
      <c r="G202" s="18">
        <f t="shared" si="7"/>
        <v>9.0606816292601824E-2</v>
      </c>
      <c r="H202" s="3" t="s">
        <v>14</v>
      </c>
      <c r="I202" s="36">
        <f t="shared" si="6"/>
        <v>1308</v>
      </c>
      <c r="J202" s="3" t="s">
        <v>15</v>
      </c>
      <c r="K202" s="3" t="s">
        <v>17</v>
      </c>
    </row>
    <row r="203" spans="1:11" ht="15" thickBot="1" x14ac:dyDescent="0.4">
      <c r="A203" s="6" t="s">
        <v>31</v>
      </c>
      <c r="B203" s="8">
        <v>288</v>
      </c>
      <c r="C203" s="8">
        <v>1871</v>
      </c>
      <c r="D203" s="8">
        <v>335</v>
      </c>
      <c r="E203" s="8">
        <v>252</v>
      </c>
      <c r="F203" s="8">
        <v>29936</v>
      </c>
      <c r="G203" s="18">
        <f t="shared" si="7"/>
        <v>8.2108498129342594E-2</v>
      </c>
      <c r="H203" s="3" t="s">
        <v>35</v>
      </c>
      <c r="I203" s="36">
        <f t="shared" si="6"/>
        <v>2458</v>
      </c>
      <c r="J203" s="3" t="s">
        <v>41</v>
      </c>
      <c r="K203" s="3" t="s">
        <v>26</v>
      </c>
    </row>
    <row r="204" spans="1:11" ht="15" thickBot="1" x14ac:dyDescent="0.4">
      <c r="A204" s="6" t="s">
        <v>48</v>
      </c>
      <c r="B204" s="8">
        <v>286</v>
      </c>
      <c r="C204" s="8">
        <v>3773</v>
      </c>
      <c r="D204" s="8">
        <v>38</v>
      </c>
      <c r="E204" s="8">
        <v>299</v>
      </c>
      <c r="F204" s="8">
        <v>71687</v>
      </c>
      <c r="G204" s="18">
        <f t="shared" si="7"/>
        <v>5.7332570758993957E-2</v>
      </c>
      <c r="H204" s="3" t="s">
        <v>28</v>
      </c>
      <c r="I204" s="36">
        <f t="shared" si="6"/>
        <v>4110</v>
      </c>
      <c r="J204" s="3" t="s">
        <v>36</v>
      </c>
      <c r="K204" s="3" t="s">
        <v>17</v>
      </c>
    </row>
    <row r="205" spans="1:11" ht="15" thickBot="1" x14ac:dyDescent="0.4">
      <c r="A205" s="6" t="s">
        <v>48</v>
      </c>
      <c r="B205" s="8">
        <v>198</v>
      </c>
      <c r="C205" s="8">
        <v>2234</v>
      </c>
      <c r="D205" s="8">
        <v>432</v>
      </c>
      <c r="E205" s="8">
        <v>653</v>
      </c>
      <c r="F205" s="8">
        <v>11170</v>
      </c>
      <c r="G205" s="18">
        <f t="shared" si="7"/>
        <v>0.29713518352730528</v>
      </c>
      <c r="H205" s="3" t="s">
        <v>28</v>
      </c>
      <c r="I205" s="36">
        <f t="shared" si="6"/>
        <v>3319</v>
      </c>
      <c r="J205" s="3" t="s">
        <v>36</v>
      </c>
      <c r="K205" s="3" t="s">
        <v>26</v>
      </c>
    </row>
    <row r="206" spans="1:11" ht="15" thickBot="1" x14ac:dyDescent="0.4">
      <c r="A206" s="6" t="s">
        <v>25</v>
      </c>
      <c r="B206" s="8">
        <v>171</v>
      </c>
      <c r="C206" s="8">
        <v>3820</v>
      </c>
      <c r="D206" s="8">
        <v>268</v>
      </c>
      <c r="E206" s="8">
        <v>697</v>
      </c>
      <c r="F206" s="8">
        <v>45840</v>
      </c>
      <c r="G206" s="18">
        <f t="shared" si="7"/>
        <v>0.1043848167539267</v>
      </c>
      <c r="H206" s="3" t="s">
        <v>14</v>
      </c>
      <c r="I206" s="36">
        <f t="shared" si="6"/>
        <v>4785</v>
      </c>
      <c r="J206" s="3" t="s">
        <v>56</v>
      </c>
      <c r="K206" s="3" t="s">
        <v>32</v>
      </c>
    </row>
    <row r="207" spans="1:11" ht="15" thickBot="1" x14ac:dyDescent="0.4">
      <c r="A207" s="6" t="s">
        <v>31</v>
      </c>
      <c r="B207" s="8">
        <v>87</v>
      </c>
      <c r="C207" s="8">
        <v>941</v>
      </c>
      <c r="D207" s="8">
        <v>458</v>
      </c>
      <c r="E207" s="8">
        <v>121</v>
      </c>
      <c r="F207" s="8">
        <v>14115</v>
      </c>
      <c r="G207" s="18">
        <f t="shared" si="7"/>
        <v>0.10768685795253277</v>
      </c>
      <c r="H207" s="3" t="s">
        <v>14</v>
      </c>
      <c r="I207" s="36">
        <f t="shared" si="6"/>
        <v>1520</v>
      </c>
      <c r="J207" s="3" t="s">
        <v>19</v>
      </c>
      <c r="K207" s="3" t="s">
        <v>17</v>
      </c>
    </row>
    <row r="208" spans="1:11" ht="15" thickBot="1" x14ac:dyDescent="0.4">
      <c r="A208" s="6" t="s">
        <v>25</v>
      </c>
      <c r="B208" s="8">
        <v>129</v>
      </c>
      <c r="C208" s="8">
        <v>4274</v>
      </c>
      <c r="D208" s="8">
        <v>281</v>
      </c>
      <c r="E208" s="8">
        <v>340</v>
      </c>
      <c r="F208" s="8">
        <v>34192</v>
      </c>
      <c r="G208" s="18">
        <f t="shared" si="7"/>
        <v>0.14316214319138981</v>
      </c>
      <c r="H208" s="3" t="s">
        <v>14</v>
      </c>
      <c r="I208" s="36">
        <f t="shared" si="6"/>
        <v>4895</v>
      </c>
      <c r="J208" s="3" t="s">
        <v>36</v>
      </c>
      <c r="K208" s="3" t="s">
        <v>26</v>
      </c>
    </row>
    <row r="209" spans="1:11" ht="15" thickBot="1" x14ac:dyDescent="0.4">
      <c r="A209" s="6" t="s">
        <v>25</v>
      </c>
      <c r="B209" s="8">
        <v>135</v>
      </c>
      <c r="C209" s="8">
        <v>2949</v>
      </c>
      <c r="D209" s="8">
        <v>403</v>
      </c>
      <c r="E209" s="8">
        <v>476</v>
      </c>
      <c r="F209" s="8">
        <v>44235</v>
      </c>
      <c r="G209" s="18">
        <f t="shared" si="7"/>
        <v>8.6537809426924378E-2</v>
      </c>
      <c r="H209" s="3" t="s">
        <v>23</v>
      </c>
      <c r="I209" s="36">
        <f t="shared" si="6"/>
        <v>3828</v>
      </c>
      <c r="J209" s="3" t="s">
        <v>56</v>
      </c>
      <c r="K209" s="3" t="s">
        <v>21</v>
      </c>
    </row>
    <row r="210" spans="1:11" ht="15" thickBot="1" x14ac:dyDescent="0.4">
      <c r="A210" s="6" t="s">
        <v>48</v>
      </c>
      <c r="B210" s="8">
        <v>49</v>
      </c>
      <c r="C210" s="8">
        <v>3160</v>
      </c>
      <c r="D210" s="8">
        <v>297</v>
      </c>
      <c r="E210" s="8">
        <v>204</v>
      </c>
      <c r="F210" s="8">
        <v>44240</v>
      </c>
      <c r="G210" s="18">
        <f t="shared" si="7"/>
        <v>8.2753164556962022E-2</v>
      </c>
      <c r="H210" s="3" t="s">
        <v>14</v>
      </c>
      <c r="I210" s="36">
        <f t="shared" si="6"/>
        <v>3661</v>
      </c>
      <c r="J210" s="3" t="s">
        <v>56</v>
      </c>
      <c r="K210" s="3" t="s">
        <v>32</v>
      </c>
    </row>
    <row r="211" spans="1:11" ht="15" thickBot="1" x14ac:dyDescent="0.4">
      <c r="A211" s="6" t="s">
        <v>48</v>
      </c>
      <c r="B211" s="8">
        <v>287</v>
      </c>
      <c r="C211" s="8">
        <v>257</v>
      </c>
      <c r="D211" s="8">
        <v>398</v>
      </c>
      <c r="E211" s="8">
        <v>966</v>
      </c>
      <c r="F211" s="8">
        <v>3341</v>
      </c>
      <c r="G211" s="18">
        <f t="shared" si="7"/>
        <v>0.48518407662376534</v>
      </c>
      <c r="H211" s="3" t="s">
        <v>23</v>
      </c>
      <c r="I211" s="36">
        <f t="shared" si="6"/>
        <v>1621</v>
      </c>
      <c r="J211" s="3" t="s">
        <v>41</v>
      </c>
      <c r="K211" s="3" t="s">
        <v>17</v>
      </c>
    </row>
    <row r="212" spans="1:11" ht="15" thickBot="1" x14ac:dyDescent="0.4">
      <c r="A212" s="6" t="s">
        <v>48</v>
      </c>
      <c r="B212" s="8">
        <v>21</v>
      </c>
      <c r="C212" s="8">
        <v>2120</v>
      </c>
      <c r="D212" s="8">
        <v>212</v>
      </c>
      <c r="E212" s="8">
        <v>38</v>
      </c>
      <c r="F212" s="8">
        <v>12720</v>
      </c>
      <c r="G212" s="18">
        <f t="shared" si="7"/>
        <v>0.18632075471698112</v>
      </c>
      <c r="H212" s="3" t="s">
        <v>14</v>
      </c>
      <c r="I212" s="36">
        <f t="shared" si="6"/>
        <v>2370</v>
      </c>
      <c r="J212" s="3" t="s">
        <v>36</v>
      </c>
      <c r="K212" s="3" t="s">
        <v>32</v>
      </c>
    </row>
    <row r="213" spans="1:11" ht="15" thickBot="1" x14ac:dyDescent="0.4">
      <c r="A213" s="6" t="s">
        <v>25</v>
      </c>
      <c r="B213" s="8">
        <v>219</v>
      </c>
      <c r="C213" s="8">
        <v>3874</v>
      </c>
      <c r="D213" s="8">
        <v>19</v>
      </c>
      <c r="E213" s="8">
        <v>884</v>
      </c>
      <c r="F213" s="8">
        <v>38740</v>
      </c>
      <c r="G213" s="18">
        <f t="shared" si="7"/>
        <v>0.123309241094476</v>
      </c>
      <c r="H213" s="3" t="s">
        <v>23</v>
      </c>
      <c r="I213" s="36">
        <f t="shared" si="6"/>
        <v>4777</v>
      </c>
      <c r="J213" s="3" t="s">
        <v>56</v>
      </c>
      <c r="K213" s="3" t="s">
        <v>21</v>
      </c>
    </row>
    <row r="214" spans="1:11" ht="15" thickBot="1" x14ac:dyDescent="0.4">
      <c r="A214" s="6" t="s">
        <v>31</v>
      </c>
      <c r="B214" s="8">
        <v>248</v>
      </c>
      <c r="C214" s="8">
        <v>2696</v>
      </c>
      <c r="D214" s="8">
        <v>443</v>
      </c>
      <c r="E214" s="8">
        <v>628</v>
      </c>
      <c r="F214" s="8">
        <v>45832</v>
      </c>
      <c r="G214" s="18">
        <f t="shared" si="7"/>
        <v>8.21914819340199E-2</v>
      </c>
      <c r="H214" s="3" t="s">
        <v>35</v>
      </c>
      <c r="I214" s="36">
        <f t="shared" si="6"/>
        <v>3767</v>
      </c>
      <c r="J214" s="3" t="s">
        <v>36</v>
      </c>
      <c r="K214" s="3" t="s">
        <v>32</v>
      </c>
    </row>
    <row r="215" spans="1:11" ht="15" thickBot="1" x14ac:dyDescent="0.4">
      <c r="A215" s="6" t="s">
        <v>48</v>
      </c>
      <c r="B215" s="8">
        <v>282</v>
      </c>
      <c r="C215" s="8">
        <v>521</v>
      </c>
      <c r="D215" s="8">
        <v>315</v>
      </c>
      <c r="E215" s="8">
        <v>746</v>
      </c>
      <c r="F215" s="8">
        <v>4168</v>
      </c>
      <c r="G215" s="18">
        <f t="shared" si="7"/>
        <v>0.37955854126679461</v>
      </c>
      <c r="H215" s="3" t="s">
        <v>28</v>
      </c>
      <c r="I215" s="36">
        <f t="shared" si="6"/>
        <v>1582</v>
      </c>
      <c r="J215" s="3" t="s">
        <v>41</v>
      </c>
      <c r="K215" s="3" t="s">
        <v>21</v>
      </c>
    </row>
    <row r="216" spans="1:11" ht="15" thickBot="1" x14ac:dyDescent="0.4">
      <c r="A216" s="6" t="s">
        <v>31</v>
      </c>
      <c r="B216" s="8">
        <v>89</v>
      </c>
      <c r="C216" s="8">
        <v>4872</v>
      </c>
      <c r="D216" s="8">
        <v>176</v>
      </c>
      <c r="E216" s="8">
        <v>925</v>
      </c>
      <c r="F216" s="8">
        <v>82824</v>
      </c>
      <c r="G216" s="18">
        <f t="shared" si="7"/>
        <v>7.2116777745580993E-2</v>
      </c>
      <c r="H216" s="3" t="s">
        <v>35</v>
      </c>
      <c r="I216" s="36">
        <f t="shared" si="6"/>
        <v>5973</v>
      </c>
      <c r="J216" s="3" t="s">
        <v>41</v>
      </c>
      <c r="K216" s="3" t="s">
        <v>21</v>
      </c>
    </row>
    <row r="217" spans="1:11" ht="15" thickBot="1" x14ac:dyDescent="0.4">
      <c r="A217" s="6" t="s">
        <v>31</v>
      </c>
      <c r="B217" s="8">
        <v>119</v>
      </c>
      <c r="C217" s="8">
        <v>1509</v>
      </c>
      <c r="D217" s="8">
        <v>163</v>
      </c>
      <c r="E217" s="8">
        <v>88</v>
      </c>
      <c r="F217" s="8">
        <v>30180</v>
      </c>
      <c r="G217" s="18">
        <f t="shared" si="7"/>
        <v>5.8316766070245198E-2</v>
      </c>
      <c r="H217" s="3" t="s">
        <v>23</v>
      </c>
      <c r="I217" s="36">
        <f t="shared" si="6"/>
        <v>1760</v>
      </c>
      <c r="J217" s="3" t="s">
        <v>29</v>
      </c>
      <c r="K217" s="3" t="s">
        <v>21</v>
      </c>
    </row>
    <row r="218" spans="1:11" ht="15" thickBot="1" x14ac:dyDescent="0.4">
      <c r="A218" s="6" t="s">
        <v>25</v>
      </c>
      <c r="B218" s="8">
        <v>56</v>
      </c>
      <c r="C218" s="8">
        <v>4606</v>
      </c>
      <c r="D218" s="8">
        <v>230</v>
      </c>
      <c r="E218" s="8">
        <v>931</v>
      </c>
      <c r="F218" s="8">
        <v>92120</v>
      </c>
      <c r="G218" s="18">
        <f t="shared" si="7"/>
        <v>6.2603126356925748E-2</v>
      </c>
      <c r="H218" s="3" t="s">
        <v>35</v>
      </c>
      <c r="I218" s="36">
        <f t="shared" si="6"/>
        <v>5767</v>
      </c>
      <c r="J218" s="3" t="s">
        <v>41</v>
      </c>
      <c r="K218" s="3"/>
    </row>
    <row r="219" spans="1:11" ht="15" thickBot="1" x14ac:dyDescent="0.4">
      <c r="A219" s="6" t="s">
        <v>25</v>
      </c>
      <c r="B219" s="8">
        <v>275</v>
      </c>
      <c r="C219" s="8">
        <v>1869</v>
      </c>
      <c r="D219" s="8">
        <v>490</v>
      </c>
      <c r="E219" s="8">
        <v>453</v>
      </c>
      <c r="F219" s="8">
        <v>14952</v>
      </c>
      <c r="G219" s="18">
        <f t="shared" si="7"/>
        <v>0.18806848582129482</v>
      </c>
      <c r="H219" s="3" t="s">
        <v>35</v>
      </c>
      <c r="I219" s="36">
        <f t="shared" si="6"/>
        <v>2812</v>
      </c>
      <c r="J219" s="3" t="s">
        <v>36</v>
      </c>
      <c r="K219" s="3" t="s">
        <v>32</v>
      </c>
    </row>
    <row r="220" spans="1:11" ht="15" thickBot="1" x14ac:dyDescent="0.4">
      <c r="A220" s="6" t="s">
        <v>25</v>
      </c>
      <c r="B220" s="8">
        <v>270</v>
      </c>
      <c r="C220" s="8">
        <v>1188</v>
      </c>
      <c r="D220" s="8">
        <v>174</v>
      </c>
      <c r="E220" s="8">
        <v>470</v>
      </c>
      <c r="F220" s="8">
        <v>7128</v>
      </c>
      <c r="G220" s="18">
        <f t="shared" si="7"/>
        <v>0.25701459034792368</v>
      </c>
      <c r="H220" s="3" t="s">
        <v>14</v>
      </c>
      <c r="I220" s="36">
        <f t="shared" si="6"/>
        <v>1832</v>
      </c>
      <c r="J220" s="3" t="s">
        <v>15</v>
      </c>
      <c r="K220" s="3" t="s">
        <v>32</v>
      </c>
    </row>
    <row r="221" spans="1:11" ht="15" thickBot="1" x14ac:dyDescent="0.4">
      <c r="A221" s="6" t="s">
        <v>31</v>
      </c>
      <c r="B221" s="8">
        <v>12</v>
      </c>
      <c r="C221" s="8">
        <v>84</v>
      </c>
      <c r="D221" s="8">
        <v>85</v>
      </c>
      <c r="E221" s="8">
        <v>897</v>
      </c>
      <c r="F221" s="8">
        <v>588</v>
      </c>
      <c r="G221" s="18">
        <f t="shared" si="7"/>
        <v>1.8129251700680271</v>
      </c>
      <c r="H221" s="3" t="s">
        <v>28</v>
      </c>
      <c r="I221" s="36">
        <f t="shared" si="6"/>
        <v>1066</v>
      </c>
      <c r="J221" s="3" t="s">
        <v>29</v>
      </c>
      <c r="K221" s="3"/>
    </row>
    <row r="222" spans="1:11" ht="15" thickBot="1" x14ac:dyDescent="0.4">
      <c r="A222" s="6" t="s">
        <v>25</v>
      </c>
      <c r="B222" s="8">
        <v>23</v>
      </c>
      <c r="C222" s="8">
        <v>4453</v>
      </c>
      <c r="D222" s="8">
        <v>420</v>
      </c>
      <c r="E222" s="8">
        <v>111</v>
      </c>
      <c r="F222" s="8">
        <v>31171</v>
      </c>
      <c r="G222" s="18">
        <f t="shared" si="7"/>
        <v>0.15989220750056141</v>
      </c>
      <c r="H222" s="3" t="s">
        <v>35</v>
      </c>
      <c r="I222" s="36">
        <f t="shared" si="6"/>
        <v>4984</v>
      </c>
      <c r="J222" s="3" t="s">
        <v>56</v>
      </c>
      <c r="K222" s="3"/>
    </row>
    <row r="223" spans="1:11" ht="15" thickBot="1" x14ac:dyDescent="0.4">
      <c r="A223" s="6" t="s">
        <v>48</v>
      </c>
      <c r="B223" s="8">
        <v>39</v>
      </c>
      <c r="C223" s="8">
        <v>1814</v>
      </c>
      <c r="D223" s="8">
        <v>363</v>
      </c>
      <c r="E223" s="8">
        <v>653</v>
      </c>
      <c r="F223" s="8">
        <v>25396</v>
      </c>
      <c r="G223" s="18">
        <f t="shared" si="7"/>
        <v>0.11143487163332809</v>
      </c>
      <c r="H223" s="3" t="s">
        <v>35</v>
      </c>
      <c r="I223" s="36">
        <f t="shared" si="6"/>
        <v>2830</v>
      </c>
      <c r="J223" s="3" t="s">
        <v>15</v>
      </c>
      <c r="K223" s="3" t="s">
        <v>17</v>
      </c>
    </row>
    <row r="224" spans="1:11" ht="15" thickBot="1" x14ac:dyDescent="0.4">
      <c r="A224" s="6" t="s">
        <v>25</v>
      </c>
      <c r="B224" s="8">
        <v>252</v>
      </c>
      <c r="C224" s="8">
        <v>3338</v>
      </c>
      <c r="D224" s="8">
        <v>118</v>
      </c>
      <c r="E224" s="8">
        <v>277</v>
      </c>
      <c r="F224" s="8">
        <v>60084</v>
      </c>
      <c r="G224" s="18">
        <f t="shared" si="7"/>
        <v>6.2129685107516146E-2</v>
      </c>
      <c r="H224" s="3" t="s">
        <v>14</v>
      </c>
      <c r="I224" s="36">
        <f t="shared" si="6"/>
        <v>3733</v>
      </c>
      <c r="J224" s="3" t="s">
        <v>41</v>
      </c>
      <c r="K224" s="3"/>
    </row>
    <row r="225" spans="1:11" ht="15" thickBot="1" x14ac:dyDescent="0.4">
      <c r="A225" s="6" t="s">
        <v>25</v>
      </c>
      <c r="B225" s="8">
        <v>164</v>
      </c>
      <c r="C225" s="8">
        <v>602</v>
      </c>
      <c r="D225" s="8">
        <v>156</v>
      </c>
      <c r="E225" s="8">
        <v>594</v>
      </c>
      <c r="F225" s="8">
        <v>4214</v>
      </c>
      <c r="G225" s="18">
        <f t="shared" si="7"/>
        <v>0.32083531086853345</v>
      </c>
      <c r="H225" s="3" t="s">
        <v>35</v>
      </c>
      <c r="I225" s="36">
        <f t="shared" si="6"/>
        <v>1352</v>
      </c>
      <c r="J225" s="3" t="s">
        <v>41</v>
      </c>
      <c r="K225" s="3" t="s">
        <v>26</v>
      </c>
    </row>
    <row r="226" spans="1:11" ht="15" thickBot="1" x14ac:dyDescent="0.4">
      <c r="A226" s="6" t="s">
        <v>31</v>
      </c>
      <c r="B226" s="8">
        <v>118</v>
      </c>
      <c r="C226" s="8">
        <v>4672</v>
      </c>
      <c r="D226" s="8">
        <v>32</v>
      </c>
      <c r="E226" s="8">
        <v>325</v>
      </c>
      <c r="F226" s="8">
        <v>88768</v>
      </c>
      <c r="G226" s="18">
        <f t="shared" si="7"/>
        <v>5.6653298485940883E-2</v>
      </c>
      <c r="H226" s="3" t="s">
        <v>14</v>
      </c>
      <c r="I226" s="36">
        <f t="shared" si="6"/>
        <v>5029</v>
      </c>
      <c r="J226" s="3" t="s">
        <v>36</v>
      </c>
      <c r="K226" s="3"/>
    </row>
    <row r="227" spans="1:11" ht="15" thickBot="1" x14ac:dyDescent="0.4">
      <c r="A227" s="6" t="s">
        <v>25</v>
      </c>
      <c r="B227" s="8">
        <v>121</v>
      </c>
      <c r="C227" s="8">
        <v>1741</v>
      </c>
      <c r="D227" s="8">
        <v>318</v>
      </c>
      <c r="E227" s="8">
        <v>164</v>
      </c>
      <c r="F227" s="8">
        <v>8705</v>
      </c>
      <c r="G227" s="18">
        <f t="shared" si="7"/>
        <v>0.25537047673750718</v>
      </c>
      <c r="H227" s="3" t="s">
        <v>28</v>
      </c>
      <c r="I227" s="36">
        <f t="shared" si="6"/>
        <v>2223</v>
      </c>
      <c r="J227" s="3" t="s">
        <v>36</v>
      </c>
      <c r="K227" s="3"/>
    </row>
    <row r="228" spans="1:11" ht="15" thickBot="1" x14ac:dyDescent="0.4">
      <c r="A228" s="6" t="s">
        <v>48</v>
      </c>
      <c r="B228" s="8">
        <v>217</v>
      </c>
      <c r="C228" s="8">
        <v>246</v>
      </c>
      <c r="D228" s="8">
        <v>130</v>
      </c>
      <c r="E228" s="8">
        <v>149</v>
      </c>
      <c r="F228" s="8">
        <v>4674</v>
      </c>
      <c r="G228" s="18">
        <f t="shared" si="7"/>
        <v>0.11232349165596919</v>
      </c>
      <c r="H228" s="3" t="s">
        <v>28</v>
      </c>
      <c r="I228" s="36">
        <f t="shared" si="6"/>
        <v>525</v>
      </c>
      <c r="J228" s="3" t="s">
        <v>19</v>
      </c>
      <c r="K228" s="3" t="s">
        <v>26</v>
      </c>
    </row>
    <row r="229" spans="1:11" ht="15" thickBot="1" x14ac:dyDescent="0.4">
      <c r="A229" s="6" t="s">
        <v>31</v>
      </c>
      <c r="B229" s="8">
        <v>195</v>
      </c>
      <c r="C229" s="8">
        <v>4808</v>
      </c>
      <c r="D229" s="8">
        <v>320</v>
      </c>
      <c r="E229" s="8">
        <v>772</v>
      </c>
      <c r="F229" s="8">
        <v>72120</v>
      </c>
      <c r="G229" s="18">
        <f t="shared" si="7"/>
        <v>8.1808097615085965E-2</v>
      </c>
      <c r="H229" s="3" t="s">
        <v>28</v>
      </c>
      <c r="I229" s="36">
        <f t="shared" si="6"/>
        <v>5900</v>
      </c>
      <c r="J229" s="3" t="s">
        <v>29</v>
      </c>
      <c r="K229" s="3" t="s">
        <v>17</v>
      </c>
    </row>
    <row r="230" spans="1:11" ht="15" thickBot="1" x14ac:dyDescent="0.4">
      <c r="A230" s="6" t="s">
        <v>25</v>
      </c>
      <c r="B230" s="8">
        <v>118</v>
      </c>
      <c r="C230" s="8">
        <v>4799</v>
      </c>
      <c r="D230" s="8">
        <v>289</v>
      </c>
      <c r="E230" s="8">
        <v>694</v>
      </c>
      <c r="F230" s="8">
        <v>43191</v>
      </c>
      <c r="G230" s="18">
        <f t="shared" si="7"/>
        <v>0.13387048227640017</v>
      </c>
      <c r="H230" s="3" t="s">
        <v>28</v>
      </c>
      <c r="I230" s="36">
        <f t="shared" si="6"/>
        <v>5782</v>
      </c>
      <c r="J230" s="3" t="s">
        <v>36</v>
      </c>
      <c r="K230" s="3"/>
    </row>
    <row r="231" spans="1:11" ht="15" thickBot="1" x14ac:dyDescent="0.4">
      <c r="A231" s="6" t="s">
        <v>31</v>
      </c>
      <c r="B231" s="8">
        <v>84</v>
      </c>
      <c r="C231" s="8">
        <v>3663</v>
      </c>
      <c r="D231" s="8">
        <v>295</v>
      </c>
      <c r="E231" s="8">
        <v>17</v>
      </c>
      <c r="F231" s="8">
        <v>51282</v>
      </c>
      <c r="G231" s="18">
        <f t="shared" si="7"/>
        <v>7.7512577512577507E-2</v>
      </c>
      <c r="H231" s="3" t="s">
        <v>35</v>
      </c>
      <c r="I231" s="36">
        <f t="shared" si="6"/>
        <v>3975</v>
      </c>
      <c r="J231" s="3" t="s">
        <v>15</v>
      </c>
      <c r="K231" s="3" t="s">
        <v>26</v>
      </c>
    </row>
    <row r="232" spans="1:11" ht="15" thickBot="1" x14ac:dyDescent="0.4">
      <c r="A232" s="6" t="s">
        <v>48</v>
      </c>
      <c r="B232" s="8">
        <v>251</v>
      </c>
      <c r="C232" s="8">
        <v>1430</v>
      </c>
      <c r="D232" s="8">
        <v>33</v>
      </c>
      <c r="E232" s="8">
        <v>376</v>
      </c>
      <c r="F232" s="8">
        <v>21450</v>
      </c>
      <c r="G232" s="18">
        <f t="shared" si="7"/>
        <v>8.5734265734265735E-2</v>
      </c>
      <c r="H232" s="3" t="s">
        <v>28</v>
      </c>
      <c r="I232" s="36">
        <f t="shared" si="6"/>
        <v>1839</v>
      </c>
      <c r="J232" s="3" t="s">
        <v>19</v>
      </c>
      <c r="K232" s="3" t="s">
        <v>17</v>
      </c>
    </row>
    <row r="233" spans="1:11" ht="15" thickBot="1" x14ac:dyDescent="0.4">
      <c r="A233" s="6" t="s">
        <v>31</v>
      </c>
      <c r="B233" s="8">
        <v>201</v>
      </c>
      <c r="C233" s="8">
        <v>249</v>
      </c>
      <c r="D233" s="8">
        <v>230</v>
      </c>
      <c r="E233" s="8">
        <v>592</v>
      </c>
      <c r="F233" s="8">
        <v>1494</v>
      </c>
      <c r="G233" s="18">
        <f t="shared" si="7"/>
        <v>0.7168674698795181</v>
      </c>
      <c r="H233" s="3" t="s">
        <v>14</v>
      </c>
      <c r="I233" s="36">
        <f t="shared" si="6"/>
        <v>1071</v>
      </c>
      <c r="J233" s="3" t="s">
        <v>29</v>
      </c>
      <c r="K233" s="3" t="s">
        <v>32</v>
      </c>
    </row>
    <row r="234" spans="1:11" ht="15" thickBot="1" x14ac:dyDescent="0.4">
      <c r="A234" s="6" t="s">
        <v>48</v>
      </c>
      <c r="B234" s="8">
        <v>249</v>
      </c>
      <c r="C234" s="8">
        <v>2382</v>
      </c>
      <c r="D234" s="8">
        <v>134</v>
      </c>
      <c r="E234" s="8">
        <v>265</v>
      </c>
      <c r="F234" s="8">
        <v>38112</v>
      </c>
      <c r="G234" s="18">
        <f t="shared" si="7"/>
        <v>7.2969143576826198E-2</v>
      </c>
      <c r="H234" s="3" t="s">
        <v>35</v>
      </c>
      <c r="I234" s="36">
        <f t="shared" si="6"/>
        <v>2781</v>
      </c>
      <c r="J234" s="3" t="s">
        <v>41</v>
      </c>
      <c r="K234" s="3" t="s">
        <v>32</v>
      </c>
    </row>
    <row r="235" spans="1:11" ht="15" thickBot="1" x14ac:dyDescent="0.4">
      <c r="A235" s="6" t="s">
        <v>25</v>
      </c>
      <c r="B235" s="8">
        <v>42</v>
      </c>
      <c r="C235" s="8">
        <v>1272</v>
      </c>
      <c r="D235" s="8">
        <v>99</v>
      </c>
      <c r="E235" s="8">
        <v>465</v>
      </c>
      <c r="F235" s="8">
        <v>24168</v>
      </c>
      <c r="G235" s="18">
        <f t="shared" si="7"/>
        <v>7.5968222442899705E-2</v>
      </c>
      <c r="H235" s="3" t="s">
        <v>35</v>
      </c>
      <c r="I235" s="36">
        <f t="shared" si="6"/>
        <v>1836</v>
      </c>
      <c r="J235" s="3" t="s">
        <v>19</v>
      </c>
      <c r="K235" s="3"/>
    </row>
    <row r="236" spans="1:11" ht="15" thickBot="1" x14ac:dyDescent="0.4">
      <c r="A236" s="6" t="s">
        <v>25</v>
      </c>
      <c r="B236" s="8">
        <v>241</v>
      </c>
      <c r="C236" s="8">
        <v>3196</v>
      </c>
      <c r="D236" s="8">
        <v>376</v>
      </c>
      <c r="E236" s="8">
        <v>941</v>
      </c>
      <c r="F236" s="8">
        <v>35156</v>
      </c>
      <c r="G236" s="18">
        <f t="shared" si="7"/>
        <v>0.1283706906360223</v>
      </c>
      <c r="H236" s="3" t="s">
        <v>35</v>
      </c>
      <c r="I236" s="36">
        <f t="shared" si="6"/>
        <v>4513</v>
      </c>
      <c r="J236" s="3" t="s">
        <v>41</v>
      </c>
      <c r="K236" s="3" t="s">
        <v>26</v>
      </c>
    </row>
    <row r="237" spans="1:11" ht="15" thickBot="1" x14ac:dyDescent="0.4">
      <c r="A237" s="6" t="s">
        <v>48</v>
      </c>
      <c r="B237" s="8">
        <v>194</v>
      </c>
      <c r="C237" s="8">
        <v>1257</v>
      </c>
      <c r="D237" s="8">
        <v>351</v>
      </c>
      <c r="E237" s="8">
        <v>19</v>
      </c>
      <c r="F237" s="8">
        <v>12570</v>
      </c>
      <c r="G237" s="18">
        <f t="shared" si="7"/>
        <v>0.12943516308671441</v>
      </c>
      <c r="H237" s="3" t="s">
        <v>35</v>
      </c>
      <c r="I237" s="36">
        <f t="shared" si="6"/>
        <v>1627</v>
      </c>
      <c r="J237" s="3" t="s">
        <v>19</v>
      </c>
      <c r="K237" s="3" t="s">
        <v>21</v>
      </c>
    </row>
    <row r="238" spans="1:11" ht="15" thickBot="1" x14ac:dyDescent="0.4">
      <c r="A238" s="6" t="s">
        <v>48</v>
      </c>
      <c r="B238" s="8">
        <v>76</v>
      </c>
      <c r="C238" s="8">
        <v>3770</v>
      </c>
      <c r="D238" s="8">
        <v>129</v>
      </c>
      <c r="E238" s="8">
        <v>917</v>
      </c>
      <c r="F238" s="8">
        <v>71630</v>
      </c>
      <c r="G238" s="18">
        <f t="shared" si="7"/>
        <v>6.7234398994834563E-2</v>
      </c>
      <c r="H238" s="3" t="s">
        <v>28</v>
      </c>
      <c r="I238" s="36">
        <f t="shared" si="6"/>
        <v>4816</v>
      </c>
      <c r="J238" s="3" t="s">
        <v>29</v>
      </c>
      <c r="K238" s="3" t="s">
        <v>17</v>
      </c>
    </row>
    <row r="239" spans="1:11" ht="15" thickBot="1" x14ac:dyDescent="0.4">
      <c r="A239" s="6" t="s">
        <v>48</v>
      </c>
      <c r="B239" s="8">
        <v>43</v>
      </c>
      <c r="C239" s="8">
        <v>4725</v>
      </c>
      <c r="D239" s="8">
        <v>362</v>
      </c>
      <c r="E239" s="8">
        <v>400</v>
      </c>
      <c r="F239" s="8">
        <v>75600</v>
      </c>
      <c r="G239" s="18">
        <f t="shared" si="7"/>
        <v>7.2579365079365077E-2</v>
      </c>
      <c r="H239" s="3" t="s">
        <v>14</v>
      </c>
      <c r="I239" s="36">
        <f t="shared" si="6"/>
        <v>5487</v>
      </c>
      <c r="J239" s="3" t="s">
        <v>19</v>
      </c>
      <c r="K239" s="3" t="s">
        <v>32</v>
      </c>
    </row>
    <row r="240" spans="1:11" ht="15" thickBot="1" x14ac:dyDescent="0.4">
      <c r="A240" s="6" t="s">
        <v>48</v>
      </c>
      <c r="B240" s="8">
        <v>102</v>
      </c>
      <c r="C240" s="8">
        <v>4188</v>
      </c>
      <c r="D240" s="8">
        <v>118</v>
      </c>
      <c r="E240" s="8">
        <v>942</v>
      </c>
      <c r="F240" s="8">
        <v>20940</v>
      </c>
      <c r="G240" s="18">
        <f t="shared" si="7"/>
        <v>0.25062082139446035</v>
      </c>
      <c r="H240" s="3" t="s">
        <v>23</v>
      </c>
      <c r="I240" s="36">
        <f t="shared" si="6"/>
        <v>5248</v>
      </c>
      <c r="J240" s="3" t="s">
        <v>19</v>
      </c>
      <c r="K240" s="3"/>
    </row>
    <row r="241" spans="1:11" ht="15" thickBot="1" x14ac:dyDescent="0.4">
      <c r="A241" s="6" t="s">
        <v>31</v>
      </c>
      <c r="B241" s="8">
        <v>145</v>
      </c>
      <c r="C241" s="8">
        <v>929</v>
      </c>
      <c r="D241" s="8">
        <v>322</v>
      </c>
      <c r="E241" s="8">
        <v>192</v>
      </c>
      <c r="F241" s="8">
        <v>16722</v>
      </c>
      <c r="G241" s="18">
        <f t="shared" si="7"/>
        <v>8.6293505561535699E-2</v>
      </c>
      <c r="H241" s="3" t="s">
        <v>14</v>
      </c>
      <c r="I241" s="36">
        <f t="shared" si="6"/>
        <v>1443</v>
      </c>
      <c r="J241" s="3" t="s">
        <v>36</v>
      </c>
      <c r="K241" s="3" t="s">
        <v>26</v>
      </c>
    </row>
    <row r="242" spans="1:11" ht="15" thickBot="1" x14ac:dyDescent="0.4">
      <c r="A242" s="6" t="s">
        <v>25</v>
      </c>
      <c r="B242" s="8">
        <v>122</v>
      </c>
      <c r="C242" s="8">
        <v>4321</v>
      </c>
      <c r="D242" s="8">
        <v>172</v>
      </c>
      <c r="E242" s="8">
        <v>874</v>
      </c>
      <c r="F242" s="8">
        <v>30247</v>
      </c>
      <c r="G242" s="18">
        <f t="shared" si="7"/>
        <v>0.17743908486792079</v>
      </c>
      <c r="H242" s="3" t="s">
        <v>35</v>
      </c>
      <c r="I242" s="36">
        <f t="shared" si="6"/>
        <v>5367</v>
      </c>
      <c r="J242" s="3" t="s">
        <v>29</v>
      </c>
      <c r="K242" s="3" t="s">
        <v>32</v>
      </c>
    </row>
    <row r="243" spans="1:11" ht="15" thickBot="1" x14ac:dyDescent="0.4">
      <c r="A243" s="6" t="s">
        <v>31</v>
      </c>
      <c r="B243" s="8">
        <v>210</v>
      </c>
      <c r="C243" s="8">
        <v>4767</v>
      </c>
      <c r="D243" s="8">
        <v>340</v>
      </c>
      <c r="E243" s="8">
        <v>190</v>
      </c>
      <c r="F243" s="8">
        <v>28602</v>
      </c>
      <c r="G243" s="18">
        <f t="shared" si="7"/>
        <v>0.18519683938186141</v>
      </c>
      <c r="H243" s="3" t="s">
        <v>35</v>
      </c>
      <c r="I243" s="36">
        <f t="shared" si="6"/>
        <v>5297</v>
      </c>
      <c r="J243" s="3" t="s">
        <v>15</v>
      </c>
      <c r="K243" s="3" t="s">
        <v>26</v>
      </c>
    </row>
    <row r="244" spans="1:11" ht="15" thickBot="1" x14ac:dyDescent="0.4">
      <c r="A244" s="6" t="s">
        <v>48</v>
      </c>
      <c r="B244" s="8">
        <v>32</v>
      </c>
      <c r="C244" s="8">
        <v>3592</v>
      </c>
      <c r="D244" s="8">
        <v>375</v>
      </c>
      <c r="E244" s="8">
        <v>911</v>
      </c>
      <c r="F244" s="8">
        <v>50288</v>
      </c>
      <c r="G244" s="18">
        <f t="shared" si="7"/>
        <v>9.7001272669424113E-2</v>
      </c>
      <c r="H244" s="3" t="s">
        <v>14</v>
      </c>
      <c r="I244" s="36">
        <f t="shared" si="6"/>
        <v>4878</v>
      </c>
      <c r="J244" s="3" t="s">
        <v>41</v>
      </c>
      <c r="K244" s="3" t="s">
        <v>32</v>
      </c>
    </row>
    <row r="245" spans="1:11" ht="15" thickBot="1" x14ac:dyDescent="0.4">
      <c r="A245" s="6" t="s">
        <v>48</v>
      </c>
      <c r="B245" s="8">
        <v>63</v>
      </c>
      <c r="C245" s="8">
        <v>4661</v>
      </c>
      <c r="D245" s="8">
        <v>433</v>
      </c>
      <c r="E245" s="8">
        <v>935</v>
      </c>
      <c r="F245" s="8">
        <v>23305</v>
      </c>
      <c r="G245" s="18">
        <f t="shared" si="7"/>
        <v>0.25869984981763572</v>
      </c>
      <c r="H245" s="3" t="s">
        <v>23</v>
      </c>
      <c r="I245" s="36">
        <f t="shared" si="6"/>
        <v>6029</v>
      </c>
      <c r="J245" s="3" t="s">
        <v>56</v>
      </c>
      <c r="K245" s="3" t="s">
        <v>26</v>
      </c>
    </row>
    <row r="246" spans="1:11" ht="15" thickBot="1" x14ac:dyDescent="0.4">
      <c r="A246" s="6" t="s">
        <v>31</v>
      </c>
      <c r="B246" s="8">
        <v>177</v>
      </c>
      <c r="C246" s="8">
        <v>4134</v>
      </c>
      <c r="D246" s="8">
        <v>99</v>
      </c>
      <c r="E246" s="8">
        <v>824</v>
      </c>
      <c r="F246" s="8">
        <v>41340</v>
      </c>
      <c r="G246" s="18">
        <f t="shared" si="7"/>
        <v>0.12232704402515723</v>
      </c>
      <c r="H246" s="3" t="s">
        <v>35</v>
      </c>
      <c r="I246" s="36">
        <f t="shared" si="6"/>
        <v>5057</v>
      </c>
      <c r="J246" s="3" t="s">
        <v>15</v>
      </c>
      <c r="K246" s="3" t="s">
        <v>17</v>
      </c>
    </row>
    <row r="247" spans="1:11" ht="15" thickBot="1" x14ac:dyDescent="0.4">
      <c r="A247" s="6" t="s">
        <v>48</v>
      </c>
      <c r="B247" s="8">
        <v>160</v>
      </c>
      <c r="C247" s="8">
        <v>400</v>
      </c>
      <c r="D247" s="8">
        <v>434</v>
      </c>
      <c r="E247" s="8">
        <v>680</v>
      </c>
      <c r="F247" s="8">
        <v>6400</v>
      </c>
      <c r="G247" s="18">
        <f t="shared" si="7"/>
        <v>0.23656250000000001</v>
      </c>
      <c r="H247" s="3" t="s">
        <v>35</v>
      </c>
      <c r="I247" s="36">
        <f t="shared" si="6"/>
        <v>1514</v>
      </c>
      <c r="J247" s="3" t="s">
        <v>41</v>
      </c>
      <c r="K247" s="3" t="s">
        <v>21</v>
      </c>
    </row>
    <row r="248" spans="1:11" ht="15" thickBot="1" x14ac:dyDescent="0.4">
      <c r="A248" s="7" t="s">
        <v>48</v>
      </c>
      <c r="B248" s="8">
        <v>208</v>
      </c>
      <c r="C248" s="8">
        <v>3960</v>
      </c>
      <c r="D248" s="8">
        <v>8</v>
      </c>
      <c r="E248" s="8">
        <v>266</v>
      </c>
      <c r="F248" s="8">
        <v>35640</v>
      </c>
      <c r="G248" s="18">
        <f t="shared" si="7"/>
        <v>0.11879910213243547</v>
      </c>
      <c r="H248" s="3" t="s">
        <v>35</v>
      </c>
      <c r="I248" s="36">
        <f t="shared" si="6"/>
        <v>4234</v>
      </c>
      <c r="J248" s="3" t="s">
        <v>15</v>
      </c>
      <c r="K248" s="3"/>
    </row>
    <row r="249" spans="1:11" ht="15" thickBot="1" x14ac:dyDescent="0.4">
      <c r="A249" s="6" t="s">
        <v>31</v>
      </c>
      <c r="B249" s="8">
        <v>212</v>
      </c>
      <c r="C249" s="8">
        <v>886</v>
      </c>
      <c r="D249" s="8">
        <v>153</v>
      </c>
      <c r="E249" s="8">
        <v>126</v>
      </c>
      <c r="F249" s="8">
        <v>4430</v>
      </c>
      <c r="G249" s="18">
        <f t="shared" si="7"/>
        <v>0.26297968397291194</v>
      </c>
      <c r="H249" s="3" t="s">
        <v>35</v>
      </c>
      <c r="I249" s="36">
        <f t="shared" si="6"/>
        <v>1165</v>
      </c>
      <c r="J249" s="3" t="s">
        <v>29</v>
      </c>
      <c r="K249" s="3"/>
    </row>
    <row r="250" spans="1:11" ht="15" thickBot="1" x14ac:dyDescent="0.4">
      <c r="A250" s="6" t="s">
        <v>31</v>
      </c>
      <c r="B250" s="8">
        <v>254</v>
      </c>
      <c r="C250" s="8">
        <v>827</v>
      </c>
      <c r="D250" s="8">
        <v>402</v>
      </c>
      <c r="E250" s="8">
        <v>77</v>
      </c>
      <c r="F250" s="8">
        <v>14886</v>
      </c>
      <c r="G250" s="18">
        <f t="shared" si="7"/>
        <v>8.7733440816874911E-2</v>
      </c>
      <c r="H250" s="3" t="s">
        <v>14</v>
      </c>
      <c r="I250" s="36">
        <f t="shared" si="6"/>
        <v>1306</v>
      </c>
      <c r="J250" s="3" t="s">
        <v>41</v>
      </c>
      <c r="K250" s="3" t="s">
        <v>21</v>
      </c>
    </row>
    <row r="251" spans="1:11" ht="15" thickBot="1" x14ac:dyDescent="0.4">
      <c r="A251" s="6" t="s">
        <v>48</v>
      </c>
      <c r="B251" s="8">
        <v>251</v>
      </c>
      <c r="C251" s="8">
        <v>3813</v>
      </c>
      <c r="D251" s="8">
        <v>274</v>
      </c>
      <c r="E251" s="8">
        <v>935</v>
      </c>
      <c r="F251" s="8">
        <v>68634</v>
      </c>
      <c r="G251" s="18">
        <f t="shared" si="7"/>
        <v>7.3170731707317069E-2</v>
      </c>
      <c r="H251" s="3" t="s">
        <v>35</v>
      </c>
      <c r="I251" s="36">
        <f t="shared" si="6"/>
        <v>5022</v>
      </c>
      <c r="J251" s="3" t="s">
        <v>15</v>
      </c>
      <c r="K251" s="3"/>
    </row>
    <row r="252" spans="1:11" ht="15" thickBot="1" x14ac:dyDescent="0.4">
      <c r="A252" s="6" t="s">
        <v>48</v>
      </c>
      <c r="B252" s="8">
        <v>189</v>
      </c>
      <c r="C252" s="8">
        <v>1377</v>
      </c>
      <c r="D252" s="8">
        <v>387</v>
      </c>
      <c r="E252" s="8">
        <v>796</v>
      </c>
      <c r="F252" s="8">
        <v>22032</v>
      </c>
      <c r="G252" s="18">
        <f t="shared" si="7"/>
        <v>0.11619462599854757</v>
      </c>
      <c r="H252" s="3" t="s">
        <v>28</v>
      </c>
      <c r="I252" s="36">
        <f t="shared" si="6"/>
        <v>2560</v>
      </c>
      <c r="J252" s="3" t="s">
        <v>36</v>
      </c>
      <c r="K252" s="3"/>
    </row>
    <row r="253" spans="1:11" ht="15" thickBot="1" x14ac:dyDescent="0.4">
      <c r="A253" s="6" t="s">
        <v>48</v>
      </c>
      <c r="B253" s="8">
        <v>64</v>
      </c>
      <c r="C253" s="8">
        <v>2089</v>
      </c>
      <c r="D253" s="8">
        <v>69</v>
      </c>
      <c r="E253" s="8">
        <v>476</v>
      </c>
      <c r="F253" s="8">
        <v>16712</v>
      </c>
      <c r="G253" s="18">
        <f t="shared" si="7"/>
        <v>0.15761129727142173</v>
      </c>
      <c r="H253" s="3" t="s">
        <v>35</v>
      </c>
      <c r="I253" s="36">
        <f t="shared" si="6"/>
        <v>2634</v>
      </c>
      <c r="J253" s="3" t="s">
        <v>36</v>
      </c>
      <c r="K253" s="3" t="s">
        <v>26</v>
      </c>
    </row>
    <row r="254" spans="1:11" ht="15" thickBot="1" x14ac:dyDescent="0.4">
      <c r="A254" s="6" t="s">
        <v>31</v>
      </c>
      <c r="B254" s="8">
        <v>205</v>
      </c>
      <c r="C254" s="8">
        <v>3791</v>
      </c>
      <c r="D254" s="8">
        <v>228</v>
      </c>
      <c r="E254" s="8">
        <v>593</v>
      </c>
      <c r="F254" s="8">
        <v>53074</v>
      </c>
      <c r="G254" s="18">
        <f t="shared" si="7"/>
        <v>8.6897539284772202E-2</v>
      </c>
      <c r="H254" s="3" t="s">
        <v>14</v>
      </c>
      <c r="I254" s="36">
        <f t="shared" si="6"/>
        <v>4612</v>
      </c>
      <c r="J254" s="3" t="s">
        <v>15</v>
      </c>
      <c r="K254" s="3"/>
    </row>
    <row r="255" spans="1:11" ht="15" thickBot="1" x14ac:dyDescent="0.4">
      <c r="A255" s="6" t="s">
        <v>48</v>
      </c>
      <c r="B255" s="8">
        <v>224</v>
      </c>
      <c r="C255" s="8">
        <v>2692</v>
      </c>
      <c r="D255" s="8">
        <v>64</v>
      </c>
      <c r="E255" s="8">
        <v>115</v>
      </c>
      <c r="F255" s="8">
        <v>21536</v>
      </c>
      <c r="G255" s="18">
        <f t="shared" si="7"/>
        <v>0.13331166419019316</v>
      </c>
      <c r="H255" s="3" t="s">
        <v>14</v>
      </c>
      <c r="I255" s="36">
        <f t="shared" si="6"/>
        <v>2871</v>
      </c>
      <c r="J255" s="3" t="s">
        <v>41</v>
      </c>
      <c r="K255" s="3" t="s">
        <v>21</v>
      </c>
    </row>
    <row r="256" spans="1:11" ht="15" thickBot="1" x14ac:dyDescent="0.4">
      <c r="A256" s="6" t="s">
        <v>48</v>
      </c>
      <c r="B256" s="8">
        <v>226</v>
      </c>
      <c r="C256" s="8">
        <v>3767</v>
      </c>
      <c r="D256" s="8">
        <v>238</v>
      </c>
      <c r="E256" s="8">
        <v>514</v>
      </c>
      <c r="F256" s="8">
        <v>37670</v>
      </c>
      <c r="G256" s="18">
        <f t="shared" si="7"/>
        <v>0.11996283514733209</v>
      </c>
      <c r="H256" s="3" t="s">
        <v>35</v>
      </c>
      <c r="I256" s="36">
        <f t="shared" si="6"/>
        <v>4519</v>
      </c>
      <c r="J256" s="3" t="s">
        <v>29</v>
      </c>
      <c r="K256" s="3" t="s">
        <v>32</v>
      </c>
    </row>
    <row r="257" spans="1:11" ht="15" thickBot="1" x14ac:dyDescent="0.4">
      <c r="A257" s="6" t="s">
        <v>31</v>
      </c>
      <c r="B257" s="8">
        <v>248</v>
      </c>
      <c r="C257" s="8">
        <v>2143</v>
      </c>
      <c r="D257" s="8">
        <v>204</v>
      </c>
      <c r="E257" s="8">
        <v>12</v>
      </c>
      <c r="F257" s="8">
        <v>40717</v>
      </c>
      <c r="G257" s="18">
        <f t="shared" si="7"/>
        <v>5.7936488444630008E-2</v>
      </c>
      <c r="H257" s="3" t="s">
        <v>23</v>
      </c>
      <c r="I257" s="36">
        <f t="shared" si="6"/>
        <v>2359</v>
      </c>
      <c r="J257" s="3" t="s">
        <v>36</v>
      </c>
      <c r="K257" s="3" t="s">
        <v>21</v>
      </c>
    </row>
    <row r="258" spans="1:11" ht="15" thickBot="1" x14ac:dyDescent="0.4">
      <c r="A258" s="6" t="s">
        <v>31</v>
      </c>
      <c r="B258" s="8">
        <v>25</v>
      </c>
      <c r="C258" s="8">
        <v>3090</v>
      </c>
      <c r="D258" s="8">
        <v>164</v>
      </c>
      <c r="E258" s="8">
        <v>697</v>
      </c>
      <c r="F258" s="8">
        <v>49440</v>
      </c>
      <c r="G258" s="18">
        <f t="shared" si="7"/>
        <v>7.9915048543689318E-2</v>
      </c>
      <c r="H258" s="3" t="s">
        <v>35</v>
      </c>
      <c r="I258" s="36">
        <f t="shared" ref="I258:I321" si="8">(C258+E258+D258)</f>
        <v>3951</v>
      </c>
      <c r="J258" s="3" t="s">
        <v>41</v>
      </c>
      <c r="K258" s="3" t="s">
        <v>21</v>
      </c>
    </row>
    <row r="259" spans="1:11" ht="15" thickBot="1" x14ac:dyDescent="0.4">
      <c r="A259" s="6" t="s">
        <v>31</v>
      </c>
      <c r="B259" s="8">
        <v>172</v>
      </c>
      <c r="C259" s="8">
        <v>3601</v>
      </c>
      <c r="D259" s="8">
        <v>75</v>
      </c>
      <c r="E259" s="8">
        <v>695</v>
      </c>
      <c r="F259" s="8">
        <v>21606</v>
      </c>
      <c r="G259" s="18">
        <f t="shared" ref="G259:G322" si="9">((C259+D259+E259)/F259)</f>
        <v>0.2023049153013052</v>
      </c>
      <c r="H259" s="3" t="s">
        <v>28</v>
      </c>
      <c r="I259" s="36">
        <f t="shared" si="8"/>
        <v>4371</v>
      </c>
      <c r="J259" s="3" t="s">
        <v>29</v>
      </c>
      <c r="K259" s="3" t="s">
        <v>21</v>
      </c>
    </row>
    <row r="260" spans="1:11" ht="15" thickBot="1" x14ac:dyDescent="0.4">
      <c r="A260" s="6" t="s">
        <v>25</v>
      </c>
      <c r="B260" s="8">
        <v>93</v>
      </c>
      <c r="C260" s="8">
        <v>562</v>
      </c>
      <c r="D260" s="8">
        <v>149</v>
      </c>
      <c r="E260" s="8">
        <v>158</v>
      </c>
      <c r="F260" s="8">
        <v>3372</v>
      </c>
      <c r="G260" s="18">
        <f t="shared" si="9"/>
        <v>0.25771055753262156</v>
      </c>
      <c r="H260" s="3" t="s">
        <v>35</v>
      </c>
      <c r="I260" s="36">
        <f t="shared" si="8"/>
        <v>869</v>
      </c>
      <c r="J260" s="3" t="s">
        <v>19</v>
      </c>
      <c r="K260" s="3" t="s">
        <v>17</v>
      </c>
    </row>
    <row r="261" spans="1:11" ht="15" thickBot="1" x14ac:dyDescent="0.4">
      <c r="A261" s="6" t="s">
        <v>25</v>
      </c>
      <c r="B261" s="8">
        <v>10</v>
      </c>
      <c r="C261" s="8">
        <v>4332</v>
      </c>
      <c r="D261" s="8">
        <v>219</v>
      </c>
      <c r="E261" s="8">
        <v>771</v>
      </c>
      <c r="F261" s="8">
        <v>60648</v>
      </c>
      <c r="G261" s="18">
        <f t="shared" si="9"/>
        <v>8.7752275425405618E-2</v>
      </c>
      <c r="H261" s="3" t="s">
        <v>28</v>
      </c>
      <c r="I261" s="36">
        <f t="shared" si="8"/>
        <v>5322</v>
      </c>
      <c r="J261" s="3" t="s">
        <v>29</v>
      </c>
      <c r="K261" s="3" t="s">
        <v>26</v>
      </c>
    </row>
    <row r="262" spans="1:11" ht="15" thickBot="1" x14ac:dyDescent="0.4">
      <c r="A262" s="6" t="s">
        <v>31</v>
      </c>
      <c r="B262" s="8">
        <v>170</v>
      </c>
      <c r="C262" s="8">
        <v>4853</v>
      </c>
      <c r="D262" s="8">
        <v>340</v>
      </c>
      <c r="E262" s="8">
        <v>837</v>
      </c>
      <c r="F262" s="8">
        <v>72795</v>
      </c>
      <c r="G262" s="18">
        <f t="shared" si="9"/>
        <v>8.2835359571399134E-2</v>
      </c>
      <c r="H262" s="3" t="s">
        <v>28</v>
      </c>
      <c r="I262" s="36">
        <f t="shared" si="8"/>
        <v>6030</v>
      </c>
      <c r="J262" s="3" t="s">
        <v>41</v>
      </c>
      <c r="K262" s="3" t="s">
        <v>17</v>
      </c>
    </row>
    <row r="263" spans="1:11" ht="15" thickBot="1" x14ac:dyDescent="0.4">
      <c r="A263" s="6" t="s">
        <v>25</v>
      </c>
      <c r="B263" s="8">
        <v>237</v>
      </c>
      <c r="C263" s="8">
        <v>1206</v>
      </c>
      <c r="D263" s="8">
        <v>36</v>
      </c>
      <c r="E263" s="8">
        <v>238</v>
      </c>
      <c r="F263" s="8">
        <v>9648</v>
      </c>
      <c r="G263" s="18">
        <f t="shared" si="9"/>
        <v>0.15339966832504145</v>
      </c>
      <c r="H263" s="3" t="s">
        <v>23</v>
      </c>
      <c r="I263" s="36">
        <f t="shared" si="8"/>
        <v>1480</v>
      </c>
      <c r="J263" s="3" t="s">
        <v>41</v>
      </c>
      <c r="K263" s="3"/>
    </row>
    <row r="264" spans="1:11" ht="15" thickBot="1" x14ac:dyDescent="0.4">
      <c r="A264" s="6" t="s">
        <v>48</v>
      </c>
      <c r="B264" s="8">
        <v>20</v>
      </c>
      <c r="C264" s="8">
        <v>2603</v>
      </c>
      <c r="D264" s="8">
        <v>205</v>
      </c>
      <c r="E264" s="8">
        <v>690</v>
      </c>
      <c r="F264" s="8">
        <v>13015</v>
      </c>
      <c r="G264" s="18">
        <f t="shared" si="9"/>
        <v>0.26876680752977333</v>
      </c>
      <c r="H264" s="3" t="s">
        <v>28</v>
      </c>
      <c r="I264" s="36">
        <f t="shared" si="8"/>
        <v>3498</v>
      </c>
      <c r="J264" s="3" t="s">
        <v>15</v>
      </c>
      <c r="K264" s="3" t="s">
        <v>21</v>
      </c>
    </row>
    <row r="265" spans="1:11" ht="15" thickBot="1" x14ac:dyDescent="0.4">
      <c r="A265" s="6" t="s">
        <v>25</v>
      </c>
      <c r="B265" s="8">
        <v>293</v>
      </c>
      <c r="C265" s="8">
        <v>59</v>
      </c>
      <c r="D265" s="8">
        <v>93</v>
      </c>
      <c r="E265" s="8">
        <v>163</v>
      </c>
      <c r="F265" s="8">
        <v>590</v>
      </c>
      <c r="G265" s="34">
        <f t="shared" si="9"/>
        <v>0.53389830508474578</v>
      </c>
      <c r="H265" s="3" t="s">
        <v>14</v>
      </c>
      <c r="I265" s="36">
        <f t="shared" si="8"/>
        <v>315</v>
      </c>
      <c r="J265" s="3" t="s">
        <v>41</v>
      </c>
      <c r="K265" s="3" t="s">
        <v>21</v>
      </c>
    </row>
    <row r="266" spans="1:11" ht="15" thickBot="1" x14ac:dyDescent="0.4">
      <c r="A266" s="6" t="s">
        <v>31</v>
      </c>
      <c r="B266" s="8">
        <v>41</v>
      </c>
      <c r="C266" s="8">
        <v>1877</v>
      </c>
      <c r="D266" s="8">
        <v>225</v>
      </c>
      <c r="E266" s="8">
        <v>745</v>
      </c>
      <c r="F266" s="8">
        <v>11262</v>
      </c>
      <c r="G266" s="18">
        <f t="shared" si="9"/>
        <v>0.25279701651571657</v>
      </c>
      <c r="H266" s="3" t="s">
        <v>14</v>
      </c>
      <c r="I266" s="36">
        <f t="shared" si="8"/>
        <v>2847</v>
      </c>
      <c r="J266" s="3" t="s">
        <v>36</v>
      </c>
      <c r="K266" s="3" t="s">
        <v>32</v>
      </c>
    </row>
    <row r="267" spans="1:11" ht="15" thickBot="1" x14ac:dyDescent="0.4">
      <c r="A267" s="6" t="s">
        <v>25</v>
      </c>
      <c r="B267" s="8">
        <v>10</v>
      </c>
      <c r="C267" s="8">
        <v>4182</v>
      </c>
      <c r="D267" s="8">
        <v>240</v>
      </c>
      <c r="E267" s="8">
        <v>640</v>
      </c>
      <c r="F267" s="8">
        <v>50184</v>
      </c>
      <c r="G267" s="18">
        <f t="shared" si="9"/>
        <v>0.10086880280567512</v>
      </c>
      <c r="H267" s="3" t="s">
        <v>35</v>
      </c>
      <c r="I267" s="36">
        <f t="shared" si="8"/>
        <v>5062</v>
      </c>
      <c r="J267" s="3" t="s">
        <v>29</v>
      </c>
      <c r="K267" s="3" t="s">
        <v>26</v>
      </c>
    </row>
    <row r="268" spans="1:11" ht="15" thickBot="1" x14ac:dyDescent="0.4">
      <c r="A268" s="6" t="s">
        <v>48</v>
      </c>
      <c r="B268" s="8">
        <v>62</v>
      </c>
      <c r="C268" s="8">
        <v>4187</v>
      </c>
      <c r="D268" s="8">
        <v>31</v>
      </c>
      <c r="E268" s="8">
        <v>66</v>
      </c>
      <c r="F268" s="8">
        <v>66992</v>
      </c>
      <c r="G268" s="18">
        <f t="shared" si="9"/>
        <v>6.3947934081681396E-2</v>
      </c>
      <c r="H268" s="3" t="s">
        <v>14</v>
      </c>
      <c r="I268" s="36">
        <f t="shared" si="8"/>
        <v>4284</v>
      </c>
      <c r="J268" s="3" t="s">
        <v>15</v>
      </c>
      <c r="K268" s="3"/>
    </row>
    <row r="269" spans="1:11" ht="15" thickBot="1" x14ac:dyDescent="0.4">
      <c r="A269" s="6" t="s">
        <v>31</v>
      </c>
      <c r="B269" s="8">
        <v>269</v>
      </c>
      <c r="C269" s="8">
        <v>4579</v>
      </c>
      <c r="D269" s="8">
        <v>300</v>
      </c>
      <c r="E269" s="8">
        <v>125</v>
      </c>
      <c r="F269" s="8">
        <v>59527</v>
      </c>
      <c r="G269" s="18">
        <f t="shared" si="9"/>
        <v>8.4062694239588759E-2</v>
      </c>
      <c r="H269" s="3" t="s">
        <v>28</v>
      </c>
      <c r="I269" s="36">
        <f t="shared" si="8"/>
        <v>5004</v>
      </c>
      <c r="J269" s="3" t="s">
        <v>15</v>
      </c>
      <c r="K269" s="3" t="s">
        <v>17</v>
      </c>
    </row>
    <row r="270" spans="1:11" ht="15" thickBot="1" x14ac:dyDescent="0.4">
      <c r="A270" s="6" t="s">
        <v>25</v>
      </c>
      <c r="B270" s="8">
        <v>45</v>
      </c>
      <c r="C270" s="8">
        <v>4561</v>
      </c>
      <c r="D270" s="8">
        <v>441</v>
      </c>
      <c r="E270" s="8">
        <v>51</v>
      </c>
      <c r="F270" s="8">
        <v>22805</v>
      </c>
      <c r="G270" s="18">
        <f t="shared" si="9"/>
        <v>0.22157421618066214</v>
      </c>
      <c r="H270" s="3" t="s">
        <v>28</v>
      </c>
      <c r="I270" s="36">
        <f t="shared" si="8"/>
        <v>5053</v>
      </c>
      <c r="J270" s="3" t="s">
        <v>56</v>
      </c>
      <c r="K270" s="3" t="s">
        <v>21</v>
      </c>
    </row>
    <row r="271" spans="1:11" ht="15" thickBot="1" x14ac:dyDescent="0.4">
      <c r="A271" s="6" t="s">
        <v>25</v>
      </c>
      <c r="B271" s="8">
        <v>241</v>
      </c>
      <c r="C271" s="8">
        <v>3774</v>
      </c>
      <c r="D271" s="8">
        <v>39</v>
      </c>
      <c r="E271" s="8">
        <v>239</v>
      </c>
      <c r="F271" s="8">
        <v>60384</v>
      </c>
      <c r="G271" s="18">
        <f t="shared" si="9"/>
        <v>6.7103868574456813E-2</v>
      </c>
      <c r="H271" s="3" t="s">
        <v>23</v>
      </c>
      <c r="I271" s="36">
        <f t="shared" si="8"/>
        <v>4052</v>
      </c>
      <c r="J271" s="3" t="s">
        <v>15</v>
      </c>
      <c r="K271" s="3" t="s">
        <v>26</v>
      </c>
    </row>
    <row r="272" spans="1:11" ht="15" thickBot="1" x14ac:dyDescent="0.4">
      <c r="A272" s="6" t="s">
        <v>31</v>
      </c>
      <c r="B272" s="8">
        <v>195</v>
      </c>
      <c r="C272" s="8">
        <v>3575</v>
      </c>
      <c r="D272" s="8">
        <v>111</v>
      </c>
      <c r="E272" s="8">
        <v>749</v>
      </c>
      <c r="F272" s="8">
        <v>21450</v>
      </c>
      <c r="G272" s="18">
        <f t="shared" si="9"/>
        <v>0.20675990675990677</v>
      </c>
      <c r="H272" s="3" t="s">
        <v>28</v>
      </c>
      <c r="I272" s="36">
        <f t="shared" si="8"/>
        <v>4435</v>
      </c>
      <c r="J272" s="3" t="s">
        <v>56</v>
      </c>
      <c r="K272" s="3" t="s">
        <v>21</v>
      </c>
    </row>
    <row r="273" spans="1:11" ht="15" thickBot="1" x14ac:dyDescent="0.4">
      <c r="A273" s="6" t="s">
        <v>25</v>
      </c>
      <c r="B273" s="8">
        <v>217</v>
      </c>
      <c r="C273" s="8">
        <v>4941</v>
      </c>
      <c r="D273" s="8">
        <v>266</v>
      </c>
      <c r="E273" s="8">
        <v>414</v>
      </c>
      <c r="F273" s="8">
        <v>39528</v>
      </c>
      <c r="G273" s="18">
        <f t="shared" si="9"/>
        <v>0.14220299534507186</v>
      </c>
      <c r="H273" s="3" t="s">
        <v>28</v>
      </c>
      <c r="I273" s="36">
        <f t="shared" si="8"/>
        <v>5621</v>
      </c>
      <c r="J273" s="3" t="s">
        <v>19</v>
      </c>
      <c r="K273" s="3" t="s">
        <v>26</v>
      </c>
    </row>
    <row r="274" spans="1:11" ht="15" thickBot="1" x14ac:dyDescent="0.4">
      <c r="A274" s="6" t="s">
        <v>31</v>
      </c>
      <c r="B274" s="8">
        <v>296</v>
      </c>
      <c r="C274" s="8">
        <v>3641</v>
      </c>
      <c r="D274" s="8">
        <v>46</v>
      </c>
      <c r="E274" s="8">
        <v>226</v>
      </c>
      <c r="F274" s="8">
        <v>40051</v>
      </c>
      <c r="G274" s="18">
        <f t="shared" si="9"/>
        <v>9.7700431949264685E-2</v>
      </c>
      <c r="H274" s="3" t="s">
        <v>23</v>
      </c>
      <c r="I274" s="36">
        <f t="shared" si="8"/>
        <v>3913</v>
      </c>
      <c r="J274" s="3" t="s">
        <v>29</v>
      </c>
      <c r="K274" s="3" t="s">
        <v>32</v>
      </c>
    </row>
    <row r="275" spans="1:11" ht="15" thickBot="1" x14ac:dyDescent="0.4">
      <c r="A275" s="6" t="s">
        <v>25</v>
      </c>
      <c r="B275" s="8">
        <v>44</v>
      </c>
      <c r="C275" s="8">
        <v>3535</v>
      </c>
      <c r="D275" s="8">
        <v>152</v>
      </c>
      <c r="E275" s="8">
        <v>494</v>
      </c>
      <c r="F275" s="8">
        <v>53025</v>
      </c>
      <c r="G275" s="18">
        <f t="shared" si="9"/>
        <v>7.8849599245638849E-2</v>
      </c>
      <c r="H275" s="3" t="s">
        <v>14</v>
      </c>
      <c r="I275" s="36">
        <f t="shared" si="8"/>
        <v>4181</v>
      </c>
      <c r="J275" s="3" t="s">
        <v>36</v>
      </c>
      <c r="K275" s="3" t="s">
        <v>32</v>
      </c>
    </row>
    <row r="276" spans="1:11" ht="15" thickBot="1" x14ac:dyDescent="0.4">
      <c r="A276" s="6" t="s">
        <v>31</v>
      </c>
      <c r="B276" s="8">
        <v>58</v>
      </c>
      <c r="C276" s="8">
        <v>1741</v>
      </c>
      <c r="D276" s="8">
        <v>345</v>
      </c>
      <c r="E276" s="8">
        <v>831</v>
      </c>
      <c r="F276" s="8">
        <v>17410</v>
      </c>
      <c r="G276" s="18">
        <f t="shared" si="9"/>
        <v>0.16754738655944859</v>
      </c>
      <c r="H276" s="3" t="s">
        <v>35</v>
      </c>
      <c r="I276" s="36">
        <f t="shared" si="8"/>
        <v>2917</v>
      </c>
      <c r="J276" s="3" t="s">
        <v>15</v>
      </c>
      <c r="K276" s="3" t="s">
        <v>26</v>
      </c>
    </row>
    <row r="277" spans="1:11" ht="15" thickBot="1" x14ac:dyDescent="0.4">
      <c r="A277" s="6" t="s">
        <v>25</v>
      </c>
      <c r="B277" s="8">
        <v>137</v>
      </c>
      <c r="C277" s="8">
        <v>1556</v>
      </c>
      <c r="D277" s="8">
        <v>131</v>
      </c>
      <c r="E277" s="8">
        <v>195</v>
      </c>
      <c r="F277" s="8">
        <v>9336</v>
      </c>
      <c r="G277" s="18">
        <f t="shared" si="9"/>
        <v>0.2015852613538989</v>
      </c>
      <c r="H277" s="3" t="s">
        <v>14</v>
      </c>
      <c r="I277" s="36">
        <f t="shared" si="8"/>
        <v>1882</v>
      </c>
      <c r="J277" s="3" t="s">
        <v>36</v>
      </c>
      <c r="K277" s="3" t="s">
        <v>21</v>
      </c>
    </row>
    <row r="278" spans="1:11" ht="15" thickBot="1" x14ac:dyDescent="0.4">
      <c r="A278" s="6" t="s">
        <v>48</v>
      </c>
      <c r="B278" s="8">
        <v>238</v>
      </c>
      <c r="C278" s="8">
        <v>4236</v>
      </c>
      <c r="D278" s="8">
        <v>298</v>
      </c>
      <c r="E278" s="8">
        <v>711</v>
      </c>
      <c r="F278" s="8">
        <v>21180</v>
      </c>
      <c r="G278" s="18">
        <f t="shared" si="9"/>
        <v>0.24763928234183191</v>
      </c>
      <c r="H278" s="3" t="s">
        <v>35</v>
      </c>
      <c r="I278" s="36">
        <f t="shared" si="8"/>
        <v>5245</v>
      </c>
      <c r="J278" s="3" t="s">
        <v>41</v>
      </c>
      <c r="K278" s="3" t="s">
        <v>17</v>
      </c>
    </row>
    <row r="279" spans="1:11" ht="15" thickBot="1" x14ac:dyDescent="0.4">
      <c r="A279" s="6" t="s">
        <v>31</v>
      </c>
      <c r="B279" s="8">
        <v>282</v>
      </c>
      <c r="C279" s="8">
        <v>4516</v>
      </c>
      <c r="D279" s="8">
        <v>169</v>
      </c>
      <c r="E279" s="8">
        <v>836</v>
      </c>
      <c r="F279" s="8">
        <v>49676</v>
      </c>
      <c r="G279" s="18">
        <f t="shared" si="9"/>
        <v>0.11114018842096787</v>
      </c>
      <c r="H279" s="3" t="s">
        <v>14</v>
      </c>
      <c r="I279" s="36">
        <f t="shared" si="8"/>
        <v>5521</v>
      </c>
      <c r="J279" s="3" t="s">
        <v>19</v>
      </c>
      <c r="K279" s="3" t="s">
        <v>32</v>
      </c>
    </row>
    <row r="280" spans="1:11" ht="15" thickBot="1" x14ac:dyDescent="0.4">
      <c r="A280" s="6" t="s">
        <v>25</v>
      </c>
      <c r="B280" s="8">
        <v>279</v>
      </c>
      <c r="C280" s="8">
        <v>4905</v>
      </c>
      <c r="D280" s="8">
        <v>129</v>
      </c>
      <c r="E280" s="8">
        <v>845</v>
      </c>
      <c r="F280" s="8">
        <v>98100</v>
      </c>
      <c r="G280" s="18">
        <f t="shared" si="9"/>
        <v>5.9928644240570844E-2</v>
      </c>
      <c r="H280" s="3" t="s">
        <v>23</v>
      </c>
      <c r="I280" s="36">
        <f t="shared" si="8"/>
        <v>5879</v>
      </c>
      <c r="J280" s="3" t="s">
        <v>41</v>
      </c>
      <c r="K280" s="3" t="s">
        <v>21</v>
      </c>
    </row>
    <row r="281" spans="1:11" ht="15" thickBot="1" x14ac:dyDescent="0.4">
      <c r="A281" s="6" t="s">
        <v>31</v>
      </c>
      <c r="B281" s="8">
        <v>104</v>
      </c>
      <c r="C281" s="8">
        <v>4275</v>
      </c>
      <c r="D281" s="8">
        <v>385</v>
      </c>
      <c r="E281" s="8">
        <v>680</v>
      </c>
      <c r="F281" s="8">
        <v>64125</v>
      </c>
      <c r="G281" s="18">
        <f t="shared" si="9"/>
        <v>8.3274853801169585E-2</v>
      </c>
      <c r="H281" s="3" t="s">
        <v>23</v>
      </c>
      <c r="I281" s="36">
        <f t="shared" si="8"/>
        <v>5340</v>
      </c>
      <c r="J281" s="3" t="s">
        <v>56</v>
      </c>
      <c r="K281" s="3" t="s">
        <v>32</v>
      </c>
    </row>
    <row r="282" spans="1:11" ht="15" thickBot="1" x14ac:dyDescent="0.4">
      <c r="A282" s="6" t="s">
        <v>31</v>
      </c>
      <c r="B282" s="8">
        <v>135</v>
      </c>
      <c r="C282" s="8">
        <v>3166</v>
      </c>
      <c r="D282" s="8">
        <v>341</v>
      </c>
      <c r="E282" s="8">
        <v>90</v>
      </c>
      <c r="F282" s="8">
        <v>56988</v>
      </c>
      <c r="G282" s="18">
        <f t="shared" si="9"/>
        <v>6.3118551273952411E-2</v>
      </c>
      <c r="H282" s="3" t="s">
        <v>23</v>
      </c>
      <c r="I282" s="36">
        <f t="shared" si="8"/>
        <v>3597</v>
      </c>
      <c r="J282" s="3" t="s">
        <v>41</v>
      </c>
      <c r="K282" s="3" t="s">
        <v>21</v>
      </c>
    </row>
    <row r="283" spans="1:11" ht="15" thickBot="1" x14ac:dyDescent="0.4">
      <c r="A283" s="6" t="s">
        <v>48</v>
      </c>
      <c r="B283" s="8">
        <v>30</v>
      </c>
      <c r="C283" s="8">
        <v>1488</v>
      </c>
      <c r="D283" s="8">
        <v>168</v>
      </c>
      <c r="E283" s="8">
        <v>417</v>
      </c>
      <c r="F283" s="8">
        <v>19344</v>
      </c>
      <c r="G283" s="18">
        <f t="shared" si="9"/>
        <v>0.1071650124069479</v>
      </c>
      <c r="H283" s="3" t="s">
        <v>28</v>
      </c>
      <c r="I283" s="36">
        <f t="shared" si="8"/>
        <v>2073</v>
      </c>
      <c r="J283" s="3" t="s">
        <v>56</v>
      </c>
      <c r="K283" s="3" t="s">
        <v>26</v>
      </c>
    </row>
    <row r="284" spans="1:11" ht="15" thickBot="1" x14ac:dyDescent="0.4">
      <c r="A284" s="6" t="s">
        <v>48</v>
      </c>
      <c r="B284" s="8">
        <v>157</v>
      </c>
      <c r="C284" s="8">
        <v>3367</v>
      </c>
      <c r="D284" s="8">
        <v>57</v>
      </c>
      <c r="E284" s="8">
        <v>302</v>
      </c>
      <c r="F284" s="8">
        <v>63973</v>
      </c>
      <c r="G284" s="18">
        <f t="shared" si="9"/>
        <v>5.8243321401216137E-2</v>
      </c>
      <c r="H284" s="3" t="s">
        <v>14</v>
      </c>
      <c r="I284" s="36">
        <f t="shared" si="8"/>
        <v>3726</v>
      </c>
      <c r="J284" s="3" t="s">
        <v>15</v>
      </c>
      <c r="K284" s="3" t="s">
        <v>21</v>
      </c>
    </row>
    <row r="285" spans="1:11" ht="15" thickBot="1" x14ac:dyDescent="0.4">
      <c r="A285" s="6" t="s">
        <v>25</v>
      </c>
      <c r="B285" s="8">
        <v>231</v>
      </c>
      <c r="C285" s="8">
        <v>571</v>
      </c>
      <c r="D285" s="8">
        <v>352</v>
      </c>
      <c r="E285" s="8">
        <v>190</v>
      </c>
      <c r="F285" s="8">
        <v>9707</v>
      </c>
      <c r="G285" s="18">
        <f t="shared" si="9"/>
        <v>0.11465952405480581</v>
      </c>
      <c r="H285" s="3" t="s">
        <v>14</v>
      </c>
      <c r="I285" s="36">
        <f t="shared" si="8"/>
        <v>1113</v>
      </c>
      <c r="J285" s="3" t="s">
        <v>19</v>
      </c>
      <c r="K285" s="3" t="s">
        <v>32</v>
      </c>
    </row>
    <row r="286" spans="1:11" ht="15" thickBot="1" x14ac:dyDescent="0.4">
      <c r="A286" s="6" t="s">
        <v>31</v>
      </c>
      <c r="B286" s="8">
        <v>174</v>
      </c>
      <c r="C286" s="8">
        <v>4021</v>
      </c>
      <c r="D286" s="8">
        <v>77</v>
      </c>
      <c r="E286" s="8">
        <v>794</v>
      </c>
      <c r="F286" s="8">
        <v>36189</v>
      </c>
      <c r="G286" s="18">
        <f t="shared" si="9"/>
        <v>0.13517919809886983</v>
      </c>
      <c r="H286" s="3" t="s">
        <v>23</v>
      </c>
      <c r="I286" s="36">
        <f t="shared" si="8"/>
        <v>4892</v>
      </c>
      <c r="J286" s="3" t="s">
        <v>19</v>
      </c>
      <c r="K286" s="3"/>
    </row>
    <row r="287" spans="1:11" ht="15" thickBot="1" x14ac:dyDescent="0.4">
      <c r="A287" s="6" t="s">
        <v>48</v>
      </c>
      <c r="B287" s="8">
        <v>228</v>
      </c>
      <c r="C287" s="8">
        <v>3389</v>
      </c>
      <c r="D287" s="8">
        <v>229</v>
      </c>
      <c r="E287" s="8">
        <v>344</v>
      </c>
      <c r="F287" s="8">
        <v>20334</v>
      </c>
      <c r="G287" s="18">
        <f t="shared" si="9"/>
        <v>0.19484607062063539</v>
      </c>
      <c r="H287" s="3" t="s">
        <v>23</v>
      </c>
      <c r="I287" s="36">
        <f t="shared" si="8"/>
        <v>3962</v>
      </c>
      <c r="J287" s="3" t="s">
        <v>56</v>
      </c>
      <c r="K287" s="3" t="s">
        <v>26</v>
      </c>
    </row>
    <row r="288" spans="1:11" ht="15" thickBot="1" x14ac:dyDescent="0.4">
      <c r="A288" s="6" t="s">
        <v>31</v>
      </c>
      <c r="B288" s="8">
        <v>82</v>
      </c>
      <c r="C288" s="8">
        <v>1164</v>
      </c>
      <c r="D288" s="8">
        <v>324</v>
      </c>
      <c r="E288" s="8">
        <v>616</v>
      </c>
      <c r="F288" s="8">
        <v>6984</v>
      </c>
      <c r="G288" s="18">
        <f t="shared" si="9"/>
        <v>0.30126002290950743</v>
      </c>
      <c r="H288" s="3" t="s">
        <v>28</v>
      </c>
      <c r="I288" s="36">
        <f t="shared" si="8"/>
        <v>2104</v>
      </c>
      <c r="J288" s="3" t="s">
        <v>15</v>
      </c>
      <c r="K288" s="3" t="s">
        <v>17</v>
      </c>
    </row>
    <row r="289" spans="1:11" ht="15" thickBot="1" x14ac:dyDescent="0.4">
      <c r="A289" s="6" t="s">
        <v>48</v>
      </c>
      <c r="B289" s="8">
        <v>262</v>
      </c>
      <c r="C289" s="8">
        <v>4780</v>
      </c>
      <c r="D289" s="8">
        <v>380</v>
      </c>
      <c r="E289" s="8">
        <v>691</v>
      </c>
      <c r="F289" s="8">
        <v>86040</v>
      </c>
      <c r="G289" s="18">
        <f t="shared" si="9"/>
        <v>6.800325430032543E-2</v>
      </c>
      <c r="H289" s="3" t="s">
        <v>23</v>
      </c>
      <c r="I289" s="36">
        <f t="shared" si="8"/>
        <v>5851</v>
      </c>
      <c r="J289" s="3" t="s">
        <v>36</v>
      </c>
      <c r="K289" s="3" t="s">
        <v>26</v>
      </c>
    </row>
    <row r="290" spans="1:11" ht="15" thickBot="1" x14ac:dyDescent="0.4">
      <c r="A290" s="6" t="s">
        <v>48</v>
      </c>
      <c r="B290" s="8">
        <v>129</v>
      </c>
      <c r="C290" s="8">
        <v>2751</v>
      </c>
      <c r="D290" s="8">
        <v>430</v>
      </c>
      <c r="E290" s="8">
        <v>33</v>
      </c>
      <c r="F290" s="8">
        <v>44016</v>
      </c>
      <c r="G290" s="18">
        <f t="shared" si="9"/>
        <v>7.3018902217375503E-2</v>
      </c>
      <c r="H290" s="3" t="s">
        <v>35</v>
      </c>
      <c r="I290" s="36">
        <f t="shared" si="8"/>
        <v>3214</v>
      </c>
      <c r="J290" s="3" t="s">
        <v>36</v>
      </c>
      <c r="K290" s="3"/>
    </row>
    <row r="291" spans="1:11" ht="15" thickBot="1" x14ac:dyDescent="0.4">
      <c r="A291" s="6" t="s">
        <v>31</v>
      </c>
      <c r="B291" s="8">
        <v>191</v>
      </c>
      <c r="C291" s="8">
        <v>2107</v>
      </c>
      <c r="D291" s="8">
        <v>349</v>
      </c>
      <c r="E291" s="8">
        <v>550</v>
      </c>
      <c r="F291" s="8">
        <v>35819</v>
      </c>
      <c r="G291" s="18">
        <f t="shared" si="9"/>
        <v>8.3921940869371006E-2</v>
      </c>
      <c r="H291" s="3" t="s">
        <v>28</v>
      </c>
      <c r="I291" s="36">
        <f t="shared" si="8"/>
        <v>3006</v>
      </c>
      <c r="J291" s="3" t="s">
        <v>36</v>
      </c>
      <c r="K291" s="3" t="s">
        <v>32</v>
      </c>
    </row>
    <row r="292" spans="1:11" ht="15" thickBot="1" x14ac:dyDescent="0.4">
      <c r="A292" s="6" t="s">
        <v>31</v>
      </c>
      <c r="B292" s="8">
        <v>35</v>
      </c>
      <c r="C292" s="8">
        <v>4663</v>
      </c>
      <c r="D292" s="8">
        <v>225</v>
      </c>
      <c r="E292" s="8">
        <v>145</v>
      </c>
      <c r="F292" s="8">
        <v>69945</v>
      </c>
      <c r="G292" s="18">
        <f t="shared" si="9"/>
        <v>7.1956537279290869E-2</v>
      </c>
      <c r="H292" s="3" t="s">
        <v>35</v>
      </c>
      <c r="I292" s="36">
        <f t="shared" si="8"/>
        <v>5033</v>
      </c>
      <c r="J292" s="3" t="s">
        <v>56</v>
      </c>
      <c r="K292" s="3" t="s">
        <v>32</v>
      </c>
    </row>
    <row r="293" spans="1:11" ht="15" thickBot="1" x14ac:dyDescent="0.4">
      <c r="A293" s="7" t="s">
        <v>25</v>
      </c>
      <c r="B293" s="8">
        <v>238</v>
      </c>
      <c r="C293" s="8">
        <v>880</v>
      </c>
      <c r="D293" s="8">
        <v>345</v>
      </c>
      <c r="E293" s="8">
        <v>297</v>
      </c>
      <c r="F293" s="8">
        <v>12320</v>
      </c>
      <c r="G293" s="18">
        <f t="shared" si="9"/>
        <v>0.12353896103896105</v>
      </c>
      <c r="H293" s="3" t="s">
        <v>35</v>
      </c>
      <c r="I293" s="36">
        <f t="shared" si="8"/>
        <v>1522</v>
      </c>
      <c r="J293" s="3" t="s">
        <v>19</v>
      </c>
      <c r="K293" s="3"/>
    </row>
    <row r="294" spans="1:11" ht="15" thickBot="1" x14ac:dyDescent="0.4">
      <c r="A294" s="6" t="s">
        <v>31</v>
      </c>
      <c r="B294" s="8">
        <v>277</v>
      </c>
      <c r="C294" s="8">
        <v>2634</v>
      </c>
      <c r="D294" s="8">
        <v>241</v>
      </c>
      <c r="E294" s="8">
        <v>726</v>
      </c>
      <c r="F294" s="8">
        <v>28974</v>
      </c>
      <c r="G294" s="18">
        <f t="shared" si="9"/>
        <v>0.12428384068475185</v>
      </c>
      <c r="H294" s="3" t="s">
        <v>35</v>
      </c>
      <c r="I294" s="36">
        <f t="shared" si="8"/>
        <v>3601</v>
      </c>
      <c r="J294" s="3" t="s">
        <v>19</v>
      </c>
      <c r="K294" s="3" t="s">
        <v>17</v>
      </c>
    </row>
    <row r="295" spans="1:11" ht="15" thickBot="1" x14ac:dyDescent="0.4">
      <c r="A295" s="6" t="s">
        <v>31</v>
      </c>
      <c r="B295" s="8">
        <v>89</v>
      </c>
      <c r="C295" s="8">
        <v>4731</v>
      </c>
      <c r="D295" s="8">
        <v>276</v>
      </c>
      <c r="E295" s="8">
        <v>173</v>
      </c>
      <c r="F295" s="8">
        <v>28386</v>
      </c>
      <c r="G295" s="18">
        <f t="shared" si="9"/>
        <v>0.18248432325794406</v>
      </c>
      <c r="H295" s="3" t="s">
        <v>35</v>
      </c>
      <c r="I295" s="36">
        <f t="shared" si="8"/>
        <v>5180</v>
      </c>
      <c r="J295" s="3" t="s">
        <v>36</v>
      </c>
      <c r="K295" s="3" t="s">
        <v>26</v>
      </c>
    </row>
    <row r="296" spans="1:11" ht="15" thickBot="1" x14ac:dyDescent="0.4">
      <c r="A296" s="6" t="s">
        <v>48</v>
      </c>
      <c r="B296" s="8">
        <v>235</v>
      </c>
      <c r="C296" s="8">
        <v>1952</v>
      </c>
      <c r="D296" s="8">
        <v>287</v>
      </c>
      <c r="E296" s="8">
        <v>344</v>
      </c>
      <c r="F296" s="8">
        <v>15616</v>
      </c>
      <c r="G296" s="18">
        <f t="shared" si="9"/>
        <v>0.16540727459016394</v>
      </c>
      <c r="H296" s="3" t="s">
        <v>14</v>
      </c>
      <c r="I296" s="36">
        <f t="shared" si="8"/>
        <v>2583</v>
      </c>
      <c r="J296" s="3" t="s">
        <v>41</v>
      </c>
      <c r="K296" s="3" t="s">
        <v>21</v>
      </c>
    </row>
    <row r="297" spans="1:11" ht="15" thickBot="1" x14ac:dyDescent="0.4">
      <c r="A297" s="6" t="s">
        <v>25</v>
      </c>
      <c r="B297" s="8">
        <v>210</v>
      </c>
      <c r="C297" s="8">
        <v>3440</v>
      </c>
      <c r="D297" s="8">
        <v>20</v>
      </c>
      <c r="E297" s="8">
        <v>13</v>
      </c>
      <c r="F297" s="8">
        <v>58480</v>
      </c>
      <c r="G297" s="18">
        <f t="shared" si="9"/>
        <v>5.9387824897400819E-2</v>
      </c>
      <c r="H297" s="3" t="s">
        <v>14</v>
      </c>
      <c r="I297" s="36">
        <f t="shared" si="8"/>
        <v>3473</v>
      </c>
      <c r="J297" s="3" t="s">
        <v>56</v>
      </c>
      <c r="K297" s="3" t="s">
        <v>32</v>
      </c>
    </row>
    <row r="298" spans="1:11" ht="15" thickBot="1" x14ac:dyDescent="0.4">
      <c r="A298" s="6" t="s">
        <v>31</v>
      </c>
      <c r="B298" s="8">
        <v>24</v>
      </c>
      <c r="C298" s="8">
        <v>2166</v>
      </c>
      <c r="D298" s="8">
        <v>117</v>
      </c>
      <c r="E298" s="8">
        <v>354</v>
      </c>
      <c r="F298" s="8">
        <v>10830</v>
      </c>
      <c r="G298" s="18">
        <f t="shared" si="9"/>
        <v>0.24349030470914126</v>
      </c>
      <c r="H298" s="3" t="s">
        <v>14</v>
      </c>
      <c r="I298" s="36">
        <f t="shared" si="8"/>
        <v>2637</v>
      </c>
      <c r="J298" s="3" t="s">
        <v>19</v>
      </c>
      <c r="K298" s="3" t="s">
        <v>32</v>
      </c>
    </row>
    <row r="299" spans="1:11" ht="15" thickBot="1" x14ac:dyDescent="0.4">
      <c r="A299" s="6" t="s">
        <v>25</v>
      </c>
      <c r="B299" s="8">
        <v>14</v>
      </c>
      <c r="C299" s="8">
        <v>4303</v>
      </c>
      <c r="D299" s="8">
        <v>286</v>
      </c>
      <c r="E299" s="8">
        <v>451</v>
      </c>
      <c r="F299" s="8">
        <v>86060</v>
      </c>
      <c r="G299" s="18">
        <f t="shared" si="9"/>
        <v>5.8563792702765516E-2</v>
      </c>
      <c r="H299" s="3" t="s">
        <v>35</v>
      </c>
      <c r="I299" s="36">
        <f t="shared" si="8"/>
        <v>5040</v>
      </c>
      <c r="J299" s="3" t="s">
        <v>41</v>
      </c>
      <c r="K299" s="3" t="s">
        <v>26</v>
      </c>
    </row>
    <row r="300" spans="1:11" ht="15" thickBot="1" x14ac:dyDescent="0.4">
      <c r="A300" s="6" t="s">
        <v>48</v>
      </c>
      <c r="B300" s="8">
        <v>70</v>
      </c>
      <c r="C300" s="8">
        <v>2581</v>
      </c>
      <c r="D300" s="8">
        <v>117</v>
      </c>
      <c r="E300" s="8">
        <v>517</v>
      </c>
      <c r="F300" s="8">
        <v>23229</v>
      </c>
      <c r="G300" s="18">
        <f t="shared" si="9"/>
        <v>0.13840458048129492</v>
      </c>
      <c r="H300" s="3" t="s">
        <v>35</v>
      </c>
      <c r="I300" s="36">
        <f t="shared" si="8"/>
        <v>3215</v>
      </c>
      <c r="J300" s="3" t="s">
        <v>41</v>
      </c>
      <c r="K300" s="3" t="s">
        <v>26</v>
      </c>
    </row>
    <row r="301" spans="1:11" ht="15" thickBot="1" x14ac:dyDescent="0.4">
      <c r="A301" s="6" t="s">
        <v>25</v>
      </c>
      <c r="B301" s="8">
        <v>191</v>
      </c>
      <c r="C301" s="8">
        <v>4494</v>
      </c>
      <c r="D301" s="8">
        <v>45</v>
      </c>
      <c r="E301" s="8">
        <v>717</v>
      </c>
      <c r="F301" s="8">
        <v>62916</v>
      </c>
      <c r="G301" s="18">
        <f t="shared" si="9"/>
        <v>8.3539958039290485E-2</v>
      </c>
      <c r="H301" s="3" t="s">
        <v>14</v>
      </c>
      <c r="I301" s="36">
        <f t="shared" si="8"/>
        <v>5256</v>
      </c>
      <c r="J301" s="3" t="s">
        <v>36</v>
      </c>
      <c r="K301" s="3" t="s">
        <v>17</v>
      </c>
    </row>
    <row r="302" spans="1:11" ht="15" thickBot="1" x14ac:dyDescent="0.4">
      <c r="A302" s="6" t="s">
        <v>354</v>
      </c>
      <c r="B302" s="22">
        <v>15</v>
      </c>
      <c r="C302" s="8">
        <v>1461</v>
      </c>
      <c r="D302" s="22">
        <v>344</v>
      </c>
      <c r="E302" s="8">
        <v>184</v>
      </c>
      <c r="F302" s="8">
        <v>21915</v>
      </c>
      <c r="G302" s="18">
        <f t="shared" si="9"/>
        <v>9.0759753593429152E-2</v>
      </c>
      <c r="H302" s="3" t="s">
        <v>14</v>
      </c>
      <c r="I302" s="36">
        <f t="shared" si="8"/>
        <v>1989</v>
      </c>
      <c r="J302" s="3" t="s">
        <v>15</v>
      </c>
      <c r="K302" s="3"/>
    </row>
    <row r="303" spans="1:11" ht="15" thickBot="1" x14ac:dyDescent="0.4">
      <c r="A303" s="6" t="s">
        <v>355</v>
      </c>
      <c r="B303" s="22">
        <v>117</v>
      </c>
      <c r="C303" s="8">
        <v>4054</v>
      </c>
      <c r="D303" s="8">
        <v>493</v>
      </c>
      <c r="E303" s="8">
        <v>389</v>
      </c>
      <c r="F303" s="8">
        <v>64864</v>
      </c>
      <c r="G303" s="18">
        <f t="shared" si="9"/>
        <v>7.6097681302417369E-2</v>
      </c>
      <c r="H303" s="3" t="s">
        <v>14</v>
      </c>
      <c r="I303" s="36">
        <f t="shared" si="8"/>
        <v>4936</v>
      </c>
      <c r="J303" s="3" t="s">
        <v>19</v>
      </c>
      <c r="K303" s="3"/>
    </row>
    <row r="304" spans="1:11" ht="15" thickBot="1" x14ac:dyDescent="0.4">
      <c r="A304" s="6" t="s">
        <v>25</v>
      </c>
      <c r="B304" s="22">
        <v>224</v>
      </c>
      <c r="C304" s="8">
        <v>3557</v>
      </c>
      <c r="D304" s="8">
        <v>424</v>
      </c>
      <c r="E304" s="8">
        <v>687</v>
      </c>
      <c r="F304" s="8">
        <v>71140</v>
      </c>
      <c r="G304" s="18">
        <f t="shared" si="9"/>
        <v>6.5617093055946027E-2</v>
      </c>
      <c r="H304" s="3" t="s">
        <v>23</v>
      </c>
      <c r="I304" s="36">
        <f t="shared" si="8"/>
        <v>4668</v>
      </c>
      <c r="J304" s="3" t="s">
        <v>15</v>
      </c>
      <c r="K304" s="3"/>
    </row>
    <row r="305" spans="1:11" ht="15" thickBot="1" x14ac:dyDescent="0.4">
      <c r="A305" s="6" t="s">
        <v>354</v>
      </c>
      <c r="B305" s="22">
        <v>225</v>
      </c>
      <c r="C305" s="8">
        <v>1606</v>
      </c>
      <c r="D305" s="8">
        <v>316</v>
      </c>
      <c r="E305" s="8">
        <v>547</v>
      </c>
      <c r="F305" s="8">
        <v>32120</v>
      </c>
      <c r="G305" s="18">
        <f t="shared" si="9"/>
        <v>7.6867995018679955E-2</v>
      </c>
      <c r="H305" s="3" t="s">
        <v>35</v>
      </c>
      <c r="I305" s="36">
        <f t="shared" si="8"/>
        <v>2469</v>
      </c>
      <c r="J305" s="3" t="s">
        <v>56</v>
      </c>
      <c r="K305" s="3"/>
    </row>
    <row r="306" spans="1:11" ht="15" thickBot="1" x14ac:dyDescent="0.4">
      <c r="A306" s="7" t="s">
        <v>355</v>
      </c>
      <c r="B306" s="22">
        <v>11</v>
      </c>
      <c r="C306" s="29">
        <v>804</v>
      </c>
      <c r="D306" s="8">
        <v>43</v>
      </c>
      <c r="E306" s="8">
        <v>639</v>
      </c>
      <c r="F306" s="8">
        <v>4020</v>
      </c>
      <c r="G306" s="18">
        <f t="shared" si="9"/>
        <v>0.36965174129353234</v>
      </c>
      <c r="H306" s="3" t="s">
        <v>23</v>
      </c>
      <c r="I306" s="36">
        <f t="shared" si="8"/>
        <v>1486</v>
      </c>
      <c r="J306" s="3" t="s">
        <v>36</v>
      </c>
      <c r="K306" s="3"/>
    </row>
    <row r="307" spans="1:11" ht="15" thickBot="1" x14ac:dyDescent="0.4">
      <c r="A307" s="6" t="s">
        <v>25</v>
      </c>
      <c r="B307" s="22">
        <v>84</v>
      </c>
      <c r="C307" s="8">
        <v>904</v>
      </c>
      <c r="D307" s="8">
        <v>63</v>
      </c>
      <c r="E307" s="8">
        <v>973</v>
      </c>
      <c r="F307" s="8">
        <v>11752</v>
      </c>
      <c r="G307" s="18">
        <f t="shared" si="9"/>
        <v>0.1650782845473111</v>
      </c>
      <c r="H307" s="3" t="s">
        <v>28</v>
      </c>
      <c r="I307" s="36">
        <f t="shared" si="8"/>
        <v>1940</v>
      </c>
      <c r="J307" s="3" t="s">
        <v>56</v>
      </c>
      <c r="K307" s="3"/>
    </row>
    <row r="308" spans="1:11" ht="15" thickBot="1" x14ac:dyDescent="0.4">
      <c r="A308" s="6" t="s">
        <v>25</v>
      </c>
      <c r="B308" s="22">
        <v>200</v>
      </c>
      <c r="C308" s="8">
        <v>725</v>
      </c>
      <c r="D308" s="8">
        <v>428</v>
      </c>
      <c r="E308" s="8">
        <v>88</v>
      </c>
      <c r="F308" s="8">
        <v>14500</v>
      </c>
      <c r="G308" s="18">
        <f t="shared" si="9"/>
        <v>8.558620689655172E-2</v>
      </c>
      <c r="H308" s="3" t="s">
        <v>28</v>
      </c>
      <c r="I308" s="36">
        <f t="shared" si="8"/>
        <v>1241</v>
      </c>
      <c r="J308" s="3" t="s">
        <v>41</v>
      </c>
      <c r="K308" s="3"/>
    </row>
    <row r="309" spans="1:11" ht="15" thickBot="1" x14ac:dyDescent="0.4">
      <c r="A309" s="6" t="s">
        <v>355</v>
      </c>
      <c r="B309" s="22">
        <v>242</v>
      </c>
      <c r="C309" s="8">
        <v>3428</v>
      </c>
      <c r="D309" s="8">
        <v>85</v>
      </c>
      <c r="E309" s="8">
        <v>305</v>
      </c>
      <c r="F309" s="8">
        <v>58276</v>
      </c>
      <c r="G309" s="18">
        <f t="shared" si="9"/>
        <v>6.5515821264328367E-2</v>
      </c>
      <c r="H309" s="3" t="s">
        <v>23</v>
      </c>
      <c r="I309" s="36">
        <f t="shared" si="8"/>
        <v>3818</v>
      </c>
      <c r="J309" s="3" t="s">
        <v>19</v>
      </c>
      <c r="K309" s="3"/>
    </row>
    <row r="310" spans="1:11" ht="15" thickBot="1" x14ac:dyDescent="0.4">
      <c r="A310" s="6" t="s">
        <v>354</v>
      </c>
      <c r="B310" s="22">
        <v>36</v>
      </c>
      <c r="C310" s="8">
        <v>4739</v>
      </c>
      <c r="D310" s="8">
        <v>135</v>
      </c>
      <c r="E310" s="8">
        <v>527</v>
      </c>
      <c r="F310" s="8">
        <v>61607</v>
      </c>
      <c r="G310" s="18">
        <f t="shared" si="9"/>
        <v>8.7668609086629767E-2</v>
      </c>
      <c r="H310" s="3" t="s">
        <v>28</v>
      </c>
      <c r="I310" s="36">
        <f t="shared" si="8"/>
        <v>5401</v>
      </c>
      <c r="J310" s="3" t="s">
        <v>41</v>
      </c>
      <c r="K310" s="3"/>
    </row>
    <row r="311" spans="1:11" ht="15" thickBot="1" x14ac:dyDescent="0.4">
      <c r="A311" s="6" t="s">
        <v>354</v>
      </c>
      <c r="B311" s="22">
        <v>242</v>
      </c>
      <c r="C311" s="8">
        <v>2493</v>
      </c>
      <c r="D311" s="8">
        <v>44</v>
      </c>
      <c r="E311" s="8">
        <v>97</v>
      </c>
      <c r="F311" s="8">
        <v>42381</v>
      </c>
      <c r="G311" s="18">
        <f t="shared" si="9"/>
        <v>6.2150491965739366E-2</v>
      </c>
      <c r="H311" s="3" t="s">
        <v>14</v>
      </c>
      <c r="I311" s="36">
        <f t="shared" si="8"/>
        <v>2634</v>
      </c>
      <c r="J311" s="3" t="s">
        <v>41</v>
      </c>
      <c r="K311" s="3"/>
    </row>
    <row r="312" spans="1:11" ht="15" thickBot="1" x14ac:dyDescent="0.4">
      <c r="A312" s="6" t="s">
        <v>356</v>
      </c>
      <c r="B312" s="22">
        <v>10</v>
      </c>
      <c r="C312" s="8">
        <v>2291</v>
      </c>
      <c r="D312" s="8">
        <v>485</v>
      </c>
      <c r="E312" s="8">
        <v>78</v>
      </c>
      <c r="F312" s="8">
        <v>18328</v>
      </c>
      <c r="G312" s="18">
        <f t="shared" si="9"/>
        <v>0.15571802706241816</v>
      </c>
      <c r="H312" s="3" t="s">
        <v>35</v>
      </c>
      <c r="I312" s="36">
        <f t="shared" si="8"/>
        <v>2854</v>
      </c>
      <c r="J312" s="3" t="s">
        <v>41</v>
      </c>
      <c r="K312" s="3"/>
    </row>
    <row r="313" spans="1:11" ht="15" thickBot="1" x14ac:dyDescent="0.4">
      <c r="A313" s="7" t="s">
        <v>354</v>
      </c>
      <c r="B313" s="22">
        <v>200</v>
      </c>
      <c r="C313" s="8">
        <v>3065</v>
      </c>
      <c r="D313" s="8">
        <v>142</v>
      </c>
      <c r="E313" s="8">
        <v>772</v>
      </c>
      <c r="F313" s="8">
        <v>18390</v>
      </c>
      <c r="G313" s="18">
        <f t="shared" si="9"/>
        <v>0.21636759108210984</v>
      </c>
      <c r="H313" s="3" t="s">
        <v>23</v>
      </c>
      <c r="I313" s="36">
        <f t="shared" si="8"/>
        <v>3979</v>
      </c>
      <c r="J313" s="3" t="s">
        <v>15</v>
      </c>
      <c r="K313" s="3"/>
    </row>
    <row r="314" spans="1:11" ht="15" thickBot="1" x14ac:dyDescent="0.4">
      <c r="A314" s="6" t="s">
        <v>354</v>
      </c>
      <c r="B314" s="22">
        <v>169</v>
      </c>
      <c r="C314" s="8">
        <v>4934</v>
      </c>
      <c r="D314" s="8">
        <v>156</v>
      </c>
      <c r="E314" s="8">
        <v>971</v>
      </c>
      <c r="F314" s="8">
        <v>39472</v>
      </c>
      <c r="G314" s="18">
        <f t="shared" si="9"/>
        <v>0.15355188488042157</v>
      </c>
      <c r="H314" s="3" t="s">
        <v>23</v>
      </c>
      <c r="I314" s="36">
        <f t="shared" si="8"/>
        <v>6061</v>
      </c>
      <c r="J314" s="3" t="s">
        <v>19</v>
      </c>
      <c r="K314" s="3"/>
    </row>
    <row r="315" spans="1:11" ht="15" thickBot="1" x14ac:dyDescent="0.4">
      <c r="A315" s="6" t="s">
        <v>25</v>
      </c>
      <c r="B315" s="22">
        <v>282</v>
      </c>
      <c r="C315" s="8">
        <v>914</v>
      </c>
      <c r="D315" s="8">
        <v>246</v>
      </c>
      <c r="E315" s="8">
        <v>464</v>
      </c>
      <c r="F315" s="8">
        <v>11882</v>
      </c>
      <c r="G315" s="18">
        <f t="shared" si="9"/>
        <v>0.13667732704931829</v>
      </c>
      <c r="H315" s="3" t="s">
        <v>28</v>
      </c>
      <c r="I315" s="36">
        <f t="shared" si="8"/>
        <v>1624</v>
      </c>
      <c r="J315" s="3" t="s">
        <v>36</v>
      </c>
      <c r="K315" s="3"/>
    </row>
    <row r="316" spans="1:11" ht="15" thickBot="1" x14ac:dyDescent="0.4">
      <c r="A316" s="6" t="s">
        <v>356</v>
      </c>
      <c r="B316" s="22">
        <v>171</v>
      </c>
      <c r="C316" s="8">
        <v>3820</v>
      </c>
      <c r="D316" s="8">
        <v>268</v>
      </c>
      <c r="E316" s="8">
        <v>697</v>
      </c>
      <c r="F316" s="8">
        <v>45840</v>
      </c>
      <c r="G316" s="18">
        <f t="shared" si="9"/>
        <v>0.1043848167539267</v>
      </c>
      <c r="H316" s="3" t="s">
        <v>14</v>
      </c>
      <c r="I316" s="36">
        <f t="shared" si="8"/>
        <v>4785</v>
      </c>
      <c r="J316" s="3" t="s">
        <v>56</v>
      </c>
      <c r="K316" s="3"/>
    </row>
    <row r="317" spans="1:11" ht="15" thickBot="1" x14ac:dyDescent="0.4">
      <c r="A317" s="6" t="s">
        <v>356</v>
      </c>
      <c r="B317" s="22">
        <v>129</v>
      </c>
      <c r="C317" s="8">
        <v>4274</v>
      </c>
      <c r="D317" s="8">
        <v>281</v>
      </c>
      <c r="E317" s="8">
        <v>340</v>
      </c>
      <c r="F317" s="8">
        <v>34192</v>
      </c>
      <c r="G317" s="18">
        <f t="shared" si="9"/>
        <v>0.14316214319138981</v>
      </c>
      <c r="H317" s="3" t="s">
        <v>14</v>
      </c>
      <c r="I317" s="36">
        <f t="shared" si="8"/>
        <v>4895</v>
      </c>
      <c r="J317" s="3" t="s">
        <v>36</v>
      </c>
      <c r="K317" s="3"/>
    </row>
    <row r="318" spans="1:11" ht="15" thickBot="1" x14ac:dyDescent="0.4">
      <c r="A318" s="6" t="s">
        <v>354</v>
      </c>
      <c r="B318" s="22">
        <v>49</v>
      </c>
      <c r="C318" s="8">
        <v>3160</v>
      </c>
      <c r="D318" s="8">
        <v>297</v>
      </c>
      <c r="E318" s="8">
        <v>204</v>
      </c>
      <c r="F318" s="8">
        <v>44240</v>
      </c>
      <c r="G318" s="18">
        <f t="shared" si="9"/>
        <v>8.2753164556962022E-2</v>
      </c>
      <c r="H318" s="3" t="s">
        <v>14</v>
      </c>
      <c r="I318" s="36">
        <f t="shared" si="8"/>
        <v>3661</v>
      </c>
      <c r="J318" s="3" t="s">
        <v>56</v>
      </c>
      <c r="K318" s="3"/>
    </row>
    <row r="319" spans="1:11" ht="15" thickBot="1" x14ac:dyDescent="0.4">
      <c r="A319" s="6" t="s">
        <v>356</v>
      </c>
      <c r="B319" s="22">
        <v>39</v>
      </c>
      <c r="C319" s="8">
        <v>1814</v>
      </c>
      <c r="D319" s="8">
        <v>363</v>
      </c>
      <c r="E319" s="8">
        <v>653</v>
      </c>
      <c r="F319" s="8">
        <v>25396</v>
      </c>
      <c r="G319" s="18">
        <f t="shared" si="9"/>
        <v>0.11143487163332809</v>
      </c>
      <c r="H319" s="3" t="s">
        <v>35</v>
      </c>
      <c r="I319" s="36">
        <f t="shared" si="8"/>
        <v>2830</v>
      </c>
      <c r="J319" s="3" t="s">
        <v>15</v>
      </c>
      <c r="K319" s="3"/>
    </row>
    <row r="320" spans="1:11" ht="15" thickBot="1" x14ac:dyDescent="0.4">
      <c r="A320" s="6" t="s">
        <v>354</v>
      </c>
      <c r="B320" s="22">
        <v>194</v>
      </c>
      <c r="C320" s="8">
        <v>1257</v>
      </c>
      <c r="D320" s="8">
        <v>351</v>
      </c>
      <c r="E320" s="8">
        <v>19</v>
      </c>
      <c r="F320" s="8">
        <v>12570</v>
      </c>
      <c r="G320" s="18">
        <f t="shared" si="9"/>
        <v>0.12943516308671441</v>
      </c>
      <c r="H320" s="3" t="s">
        <v>35</v>
      </c>
      <c r="I320" s="36">
        <f t="shared" si="8"/>
        <v>1627</v>
      </c>
      <c r="J320" s="3" t="s">
        <v>19</v>
      </c>
      <c r="K320" s="3"/>
    </row>
    <row r="321" spans="1:11" ht="15" thickBot="1" x14ac:dyDescent="0.4">
      <c r="A321" s="6" t="s">
        <v>25</v>
      </c>
      <c r="B321" s="22">
        <v>145</v>
      </c>
      <c r="C321" s="8">
        <v>929</v>
      </c>
      <c r="D321" s="8">
        <v>322</v>
      </c>
      <c r="E321" s="8">
        <v>192</v>
      </c>
      <c r="F321" s="8">
        <v>16722</v>
      </c>
      <c r="G321" s="18">
        <f t="shared" si="9"/>
        <v>8.6293505561535699E-2</v>
      </c>
      <c r="H321" s="3" t="s">
        <v>14</v>
      </c>
      <c r="I321" s="36">
        <f t="shared" si="8"/>
        <v>1443</v>
      </c>
      <c r="J321" s="3" t="s">
        <v>36</v>
      </c>
      <c r="K321" s="3"/>
    </row>
    <row r="322" spans="1:11" ht="15" thickBot="1" x14ac:dyDescent="0.4">
      <c r="A322" s="7" t="s">
        <v>31</v>
      </c>
      <c r="B322" s="22">
        <v>208</v>
      </c>
      <c r="C322" s="8">
        <v>3960</v>
      </c>
      <c r="D322" s="8">
        <v>8</v>
      </c>
      <c r="E322" s="8">
        <v>266</v>
      </c>
      <c r="F322" s="8">
        <v>35640</v>
      </c>
      <c r="G322" s="18">
        <f t="shared" si="9"/>
        <v>0.11879910213243547</v>
      </c>
      <c r="H322" s="3" t="s">
        <v>35</v>
      </c>
      <c r="I322" s="36">
        <f t="shared" ref="I322:I340" si="10">(C322+E322+D322)</f>
        <v>4234</v>
      </c>
      <c r="J322" s="3" t="s">
        <v>15</v>
      </c>
      <c r="K322" s="3"/>
    </row>
    <row r="323" spans="1:11" ht="15" thickBot="1" x14ac:dyDescent="0.4">
      <c r="A323" s="6" t="s">
        <v>31</v>
      </c>
      <c r="B323" s="22">
        <v>25</v>
      </c>
      <c r="C323" s="8">
        <v>3090</v>
      </c>
      <c r="D323" s="8">
        <v>164</v>
      </c>
      <c r="E323" s="8">
        <v>697</v>
      </c>
      <c r="F323" s="8">
        <v>49440</v>
      </c>
      <c r="G323" s="18">
        <f t="shared" ref="G323:G340" si="11">((C323+D323+E323)/F323)</f>
        <v>7.9915048543689318E-2</v>
      </c>
      <c r="H323" s="3" t="s">
        <v>35</v>
      </c>
      <c r="I323" s="36">
        <f t="shared" si="10"/>
        <v>3951</v>
      </c>
      <c r="J323" s="3" t="s">
        <v>41</v>
      </c>
      <c r="K323" s="3"/>
    </row>
    <row r="324" spans="1:11" ht="15" thickBot="1" x14ac:dyDescent="0.4">
      <c r="A324" s="6" t="s">
        <v>31</v>
      </c>
      <c r="B324" s="22">
        <v>10</v>
      </c>
      <c r="C324" s="8">
        <v>4332</v>
      </c>
      <c r="D324" s="8">
        <v>219</v>
      </c>
      <c r="E324" s="8">
        <v>771</v>
      </c>
      <c r="F324" s="8">
        <v>60648</v>
      </c>
      <c r="G324" s="18">
        <f t="shared" si="11"/>
        <v>8.7752275425405618E-2</v>
      </c>
      <c r="H324" s="3" t="s">
        <v>28</v>
      </c>
      <c r="I324" s="36">
        <f t="shared" si="10"/>
        <v>5322</v>
      </c>
      <c r="J324" s="3" t="s">
        <v>29</v>
      </c>
      <c r="K324" s="3"/>
    </row>
    <row r="325" spans="1:11" ht="15" thickBot="1" x14ac:dyDescent="0.4">
      <c r="A325" s="6" t="s">
        <v>25</v>
      </c>
      <c r="B325" s="22">
        <v>104</v>
      </c>
      <c r="C325" s="8">
        <v>4275</v>
      </c>
      <c r="D325" s="8">
        <v>385</v>
      </c>
      <c r="E325" s="8">
        <v>680</v>
      </c>
      <c r="F325" s="8">
        <v>64125</v>
      </c>
      <c r="G325" s="18">
        <f t="shared" si="11"/>
        <v>8.3274853801169585E-2</v>
      </c>
      <c r="H325" s="3" t="s">
        <v>23</v>
      </c>
      <c r="I325" s="36">
        <f t="shared" si="10"/>
        <v>5340</v>
      </c>
      <c r="J325" s="3" t="s">
        <v>56</v>
      </c>
      <c r="K325" s="3"/>
    </row>
    <row r="326" spans="1:11" ht="15" thickBot="1" x14ac:dyDescent="0.4">
      <c r="A326" s="7" t="s">
        <v>354</v>
      </c>
      <c r="B326" s="22">
        <v>238</v>
      </c>
      <c r="C326" s="8">
        <v>880</v>
      </c>
      <c r="D326" s="8">
        <v>345</v>
      </c>
      <c r="E326" s="8">
        <v>297</v>
      </c>
      <c r="F326" s="8">
        <v>12320</v>
      </c>
      <c r="G326" s="18">
        <f t="shared" si="11"/>
        <v>0.12353896103896105</v>
      </c>
      <c r="H326" s="3" t="s">
        <v>35</v>
      </c>
      <c r="I326" s="36">
        <f t="shared" si="10"/>
        <v>1522</v>
      </c>
      <c r="J326" s="3" t="s">
        <v>19</v>
      </c>
      <c r="K326" s="3"/>
    </row>
    <row r="327" spans="1:11" ht="15" thickBot="1" x14ac:dyDescent="0.4">
      <c r="A327" s="6" t="s">
        <v>25</v>
      </c>
      <c r="B327" s="22">
        <v>235</v>
      </c>
      <c r="C327" s="8">
        <v>1952</v>
      </c>
      <c r="D327" s="8">
        <v>287</v>
      </c>
      <c r="E327" s="8">
        <v>344</v>
      </c>
      <c r="F327" s="8">
        <v>15616</v>
      </c>
      <c r="G327" s="18">
        <f t="shared" si="11"/>
        <v>0.16540727459016394</v>
      </c>
      <c r="H327" s="3" t="s">
        <v>14</v>
      </c>
      <c r="I327" s="36">
        <f t="shared" si="10"/>
        <v>2583</v>
      </c>
      <c r="J327" s="3" t="s">
        <v>41</v>
      </c>
      <c r="K327" s="3"/>
    </row>
    <row r="328" spans="1:11" ht="15" thickBot="1" x14ac:dyDescent="0.4">
      <c r="A328" s="6" t="s">
        <v>356</v>
      </c>
      <c r="B328" s="22">
        <v>210</v>
      </c>
      <c r="C328" s="8">
        <v>3440</v>
      </c>
      <c r="D328" s="8">
        <v>20</v>
      </c>
      <c r="E328" s="8">
        <v>13</v>
      </c>
      <c r="F328" s="8">
        <v>58480</v>
      </c>
      <c r="G328" s="18">
        <f t="shared" si="11"/>
        <v>5.9387824897400819E-2</v>
      </c>
      <c r="H328" s="3" t="s">
        <v>14</v>
      </c>
      <c r="I328" s="36">
        <f t="shared" si="10"/>
        <v>3473</v>
      </c>
      <c r="J328" s="3" t="s">
        <v>56</v>
      </c>
      <c r="K328" s="3"/>
    </row>
    <row r="329" spans="1:11" ht="15" thickBot="1" x14ac:dyDescent="0.4">
      <c r="A329" s="6" t="s">
        <v>31</v>
      </c>
      <c r="B329" s="22">
        <v>191</v>
      </c>
      <c r="C329" s="8">
        <v>4494</v>
      </c>
      <c r="D329" s="8">
        <v>45</v>
      </c>
      <c r="E329" s="8">
        <v>717</v>
      </c>
      <c r="F329" s="8">
        <v>62916</v>
      </c>
      <c r="G329" s="18">
        <f t="shared" si="11"/>
        <v>8.3539958039290485E-2</v>
      </c>
      <c r="H329" s="3" t="s">
        <v>14</v>
      </c>
      <c r="I329" s="36">
        <f t="shared" si="10"/>
        <v>5256</v>
      </c>
      <c r="J329" s="3" t="s">
        <v>36</v>
      </c>
      <c r="K329" s="3"/>
    </row>
    <row r="330" spans="1:11" ht="15" thickBot="1" x14ac:dyDescent="0.4">
      <c r="A330" s="32" t="s">
        <v>354</v>
      </c>
      <c r="B330" s="33">
        <v>84</v>
      </c>
      <c r="C330" s="29">
        <v>904</v>
      </c>
      <c r="D330" s="29">
        <v>63</v>
      </c>
      <c r="E330" s="29">
        <v>973</v>
      </c>
      <c r="F330" s="29">
        <v>11752</v>
      </c>
      <c r="G330" s="34">
        <f t="shared" si="11"/>
        <v>0.1650782845473111</v>
      </c>
      <c r="H330" s="35" t="s">
        <v>28</v>
      </c>
      <c r="I330" s="36">
        <f t="shared" si="10"/>
        <v>1940</v>
      </c>
      <c r="J330" s="35" t="s">
        <v>56</v>
      </c>
      <c r="K330" s="3"/>
    </row>
    <row r="331" spans="1:11" ht="15" thickBot="1" x14ac:dyDescent="0.4">
      <c r="A331" s="6" t="s">
        <v>354</v>
      </c>
      <c r="B331" s="22">
        <v>200</v>
      </c>
      <c r="C331" s="8">
        <v>725</v>
      </c>
      <c r="D331" s="8">
        <v>428</v>
      </c>
      <c r="E331" s="8">
        <v>88</v>
      </c>
      <c r="F331" s="8">
        <v>14500</v>
      </c>
      <c r="G331" s="18">
        <f t="shared" si="11"/>
        <v>8.558620689655172E-2</v>
      </c>
      <c r="H331" s="3" t="s">
        <v>28</v>
      </c>
      <c r="I331" s="36">
        <f t="shared" si="10"/>
        <v>1241</v>
      </c>
      <c r="J331" s="3" t="s">
        <v>41</v>
      </c>
      <c r="K331" s="3"/>
    </row>
    <row r="332" spans="1:11" ht="15" thickBot="1" x14ac:dyDescent="0.4">
      <c r="A332" s="6" t="s">
        <v>354</v>
      </c>
      <c r="B332" s="22">
        <v>282</v>
      </c>
      <c r="C332" s="8">
        <v>914</v>
      </c>
      <c r="D332" s="8">
        <v>246</v>
      </c>
      <c r="E332" s="8">
        <v>464</v>
      </c>
      <c r="F332" s="8">
        <v>11882</v>
      </c>
      <c r="G332" s="18">
        <f t="shared" si="11"/>
        <v>0.13667732704931829</v>
      </c>
      <c r="H332" s="3" t="s">
        <v>28</v>
      </c>
      <c r="I332" s="36">
        <f t="shared" si="10"/>
        <v>1624</v>
      </c>
      <c r="J332" s="3" t="s">
        <v>36</v>
      </c>
      <c r="K332" s="3"/>
    </row>
    <row r="333" spans="1:11" ht="15" thickBot="1" x14ac:dyDescent="0.4">
      <c r="A333" s="6" t="s">
        <v>31</v>
      </c>
      <c r="B333" s="22">
        <v>194</v>
      </c>
      <c r="C333" s="8">
        <v>1257</v>
      </c>
      <c r="D333" s="8">
        <v>351</v>
      </c>
      <c r="E333" s="8">
        <v>19</v>
      </c>
      <c r="F333" s="8">
        <v>12570</v>
      </c>
      <c r="G333" s="18">
        <f t="shared" si="11"/>
        <v>0.12943516308671441</v>
      </c>
      <c r="H333" s="3" t="s">
        <v>35</v>
      </c>
      <c r="I333" s="36">
        <f t="shared" si="10"/>
        <v>1627</v>
      </c>
      <c r="J333" s="3" t="s">
        <v>19</v>
      </c>
      <c r="K333" s="3"/>
    </row>
    <row r="334" spans="1:11" ht="15" thickBot="1" x14ac:dyDescent="0.4">
      <c r="A334" s="6" t="s">
        <v>354</v>
      </c>
      <c r="B334" s="22">
        <v>145</v>
      </c>
      <c r="C334" s="8">
        <v>929</v>
      </c>
      <c r="D334" s="8">
        <v>322</v>
      </c>
      <c r="E334" s="8">
        <v>192</v>
      </c>
      <c r="F334" s="8">
        <v>16722</v>
      </c>
      <c r="G334" s="18">
        <f t="shared" si="11"/>
        <v>8.6293505561535699E-2</v>
      </c>
      <c r="H334" s="3" t="s">
        <v>14</v>
      </c>
      <c r="I334" s="36">
        <f t="shared" si="10"/>
        <v>1443</v>
      </c>
      <c r="J334" s="3" t="s">
        <v>36</v>
      </c>
      <c r="K334" s="3"/>
    </row>
    <row r="335" spans="1:11" ht="15" thickBot="1" x14ac:dyDescent="0.4">
      <c r="A335" s="7" t="s">
        <v>355</v>
      </c>
      <c r="B335" s="22">
        <v>208</v>
      </c>
      <c r="C335" s="8">
        <v>3960</v>
      </c>
      <c r="D335" s="8">
        <v>8</v>
      </c>
      <c r="E335" s="8">
        <v>266</v>
      </c>
      <c r="F335" s="8">
        <v>35640</v>
      </c>
      <c r="G335" s="18">
        <f t="shared" si="11"/>
        <v>0.11879910213243547</v>
      </c>
      <c r="H335" s="3" t="s">
        <v>35</v>
      </c>
      <c r="I335" s="36">
        <f t="shared" si="10"/>
        <v>4234</v>
      </c>
      <c r="J335" s="3" t="s">
        <v>15</v>
      </c>
      <c r="K335" s="3"/>
    </row>
    <row r="336" spans="1:11" ht="15" thickBot="1" x14ac:dyDescent="0.4">
      <c r="A336" s="6" t="s">
        <v>355</v>
      </c>
      <c r="B336" s="22">
        <v>25</v>
      </c>
      <c r="C336" s="8">
        <v>3090</v>
      </c>
      <c r="D336" s="8">
        <v>164</v>
      </c>
      <c r="E336" s="8">
        <v>697</v>
      </c>
      <c r="F336" s="8">
        <v>49440</v>
      </c>
      <c r="G336" s="18">
        <f t="shared" si="11"/>
        <v>7.9915048543689318E-2</v>
      </c>
      <c r="H336" s="3" t="s">
        <v>35</v>
      </c>
      <c r="I336" s="36">
        <f t="shared" si="10"/>
        <v>3951</v>
      </c>
      <c r="J336" s="3" t="s">
        <v>41</v>
      </c>
      <c r="K336" s="3"/>
    </row>
    <row r="337" spans="1:11" ht="15" thickBot="1" x14ac:dyDescent="0.4">
      <c r="A337" s="6" t="s">
        <v>355</v>
      </c>
      <c r="B337" s="22">
        <v>10</v>
      </c>
      <c r="C337" s="8">
        <v>4332</v>
      </c>
      <c r="D337" s="8">
        <v>219</v>
      </c>
      <c r="E337" s="8">
        <v>771</v>
      </c>
      <c r="F337" s="8">
        <v>60648</v>
      </c>
      <c r="G337" s="18">
        <f t="shared" si="11"/>
        <v>8.7752275425405618E-2</v>
      </c>
      <c r="H337" s="3" t="s">
        <v>28</v>
      </c>
      <c r="I337" s="36">
        <f t="shared" si="10"/>
        <v>5322</v>
      </c>
      <c r="J337" s="3" t="s">
        <v>29</v>
      </c>
      <c r="K337" s="3"/>
    </row>
    <row r="338" spans="1:11" ht="15" thickBot="1" x14ac:dyDescent="0.4">
      <c r="A338" s="6" t="s">
        <v>354</v>
      </c>
      <c r="B338" s="22">
        <v>104</v>
      </c>
      <c r="C338" s="8">
        <v>4275</v>
      </c>
      <c r="D338" s="8">
        <v>385</v>
      </c>
      <c r="E338" s="8">
        <v>680</v>
      </c>
      <c r="F338" s="8">
        <v>64125</v>
      </c>
      <c r="G338" s="18">
        <f t="shared" si="11"/>
        <v>8.3274853801169585E-2</v>
      </c>
      <c r="H338" s="3" t="s">
        <v>23</v>
      </c>
      <c r="I338" s="36">
        <f t="shared" si="10"/>
        <v>5340</v>
      </c>
      <c r="J338" s="3" t="s">
        <v>56</v>
      </c>
      <c r="K338" s="3"/>
    </row>
    <row r="339" spans="1:11" ht="15" thickBot="1" x14ac:dyDescent="0.4">
      <c r="A339" s="6" t="s">
        <v>354</v>
      </c>
      <c r="B339" s="22">
        <v>235</v>
      </c>
      <c r="C339" s="8">
        <v>1952</v>
      </c>
      <c r="D339" s="8">
        <v>287</v>
      </c>
      <c r="E339" s="8">
        <v>344</v>
      </c>
      <c r="F339" s="8">
        <v>15616</v>
      </c>
      <c r="G339" s="18">
        <f t="shared" si="11"/>
        <v>0.16540727459016394</v>
      </c>
      <c r="H339" s="3" t="s">
        <v>14</v>
      </c>
      <c r="I339" s="36">
        <f t="shared" si="10"/>
        <v>2583</v>
      </c>
      <c r="J339" s="3" t="s">
        <v>41</v>
      </c>
      <c r="K339" s="3"/>
    </row>
    <row r="340" spans="1:11" ht="15" thickBot="1" x14ac:dyDescent="0.4">
      <c r="A340" s="6" t="s">
        <v>355</v>
      </c>
      <c r="B340" s="22">
        <v>191</v>
      </c>
      <c r="C340" s="8">
        <v>4494</v>
      </c>
      <c r="D340" s="8">
        <v>45</v>
      </c>
      <c r="E340" s="8">
        <v>717</v>
      </c>
      <c r="F340" s="8">
        <v>62916</v>
      </c>
      <c r="G340" s="18">
        <f t="shared" si="11"/>
        <v>8.3539958039290485E-2</v>
      </c>
      <c r="H340" s="3" t="s">
        <v>14</v>
      </c>
      <c r="I340" s="36">
        <f t="shared" si="10"/>
        <v>5256</v>
      </c>
      <c r="J340" s="3" t="s">
        <v>36</v>
      </c>
      <c r="K340" s="3"/>
    </row>
  </sheetData>
  <conditionalFormatting sqref="G1:G340">
    <cfRule type="top10" dxfId="11" priority="1" rank="10"/>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0 7 9 c c 5 b 2 - f 2 a b - 4 3 6 1 - a 6 0 1 - f 4 a 0 b 7 4 6 5 6 0 e "   x m l n s = " h t t p : / / s c h e m a s . m i c r o s o f t . c o m / D a t a M a s h u p " > A A A A A B s D A A B Q S w M E F A A C A A g A p x E R W 2 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K c R E 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E R F b K I p H u A 4 A A A A R A A A A E w A c A E Z v c m 1 1 b G F z L 1 N l Y 3 R p b 2 4 x L m 0 g o h g A K K A U A A A A A A A A A A A A A A A A A A A A A A A A A A A A K 0 5 N L s n M z 1 M I h t C G 1 g B Q S w E C L Q A U A A I A C A C n E R F b b 1 z 2 k 6 s A A A D 6 A A A A E g A A A A A A A A A A A A A A A A A A A A A A Q 2 9 u Z m l n L 1 B h Y 2 t h Z 2 U u e G 1 s U E s B A i 0 A F A A C A A g A p x E R W w / K 6 a u k A A A A 6 Q A A A B M A A A A A A A A A A A A A A A A A 9 w A A A F t D b 2 5 0 Z W 5 0 X 1 R 5 c G V z X S 5 4 b W x Q S w E C L Q A U A A I A C A C n E R F b K I p H u A 4 A A A A R A A A A E w A A A A A A A A A A A A A A A A D o A Q A A R m 9 y b X V s Y X M v U 2 V j d G l v b j E u b V B L B Q Y A A A A A A w A D A M I A A A B D 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J s Y R a i L d E W d j d q 0 s q L 9 z w A A A A A C A A A A A A A Q Z g A A A A E A A C A A A A A e l J u s L c 2 m 8 4 T M P K Q 6 3 F E U Z y B q 4 L x E 2 Q i + P R c p o i t e 2 Q A A A A A O g A A A A A I A A C A A A A D g 5 D s U 0 N 6 e 4 8 v 4 G v o M b 3 Z 4 Q d L 2 W t Y 4 A 3 3 M Q D 8 s U o 6 p c 1 A A A A D i u A 9 i d c o Y Y J P P A V j y D D 1 e m g N S J b R l q i N J j 4 r c 0 j q Z 0 P D d K v R B 2 T d a P r i j 7 K q E p Q l 3 B e o Z k e h O K 3 Y z U 9 M O 8 T B b f g + v g X v U 4 f U A J O 9 D Y u 1 Z V 0 A A A A D s j d 1 X b G H 5 m B K g N k g 0 s G D a Y 2 S F X Q d Y n T g m g v a 8 a c j C h w 2 X Y u O 9 H I q I c y T Z A g y M 8 7 6 y B 7 V u D 0 y 7 S g 7 h d F 7 H G J O G < / D a t a M a s h u p > 
</file>

<file path=customXml/itemProps1.xml><?xml version="1.0" encoding="utf-8"?>
<ds:datastoreItem xmlns:ds="http://schemas.openxmlformats.org/officeDocument/2006/customXml" ds:itemID="{2D0F95D1-5182-4E03-9EE1-E5889EFBCE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Task_2</vt:lpstr>
      <vt:lpstr>VIDEO_LINK</vt:lpstr>
      <vt:lpstr>Pivot_table_task2</vt:lpstr>
      <vt:lpstr>TASK4</vt:lpstr>
      <vt:lpstr>Campaign Effectiveness(TASK5)</vt:lpstr>
      <vt:lpstr>Task6</vt:lpstr>
      <vt:lpstr>Posts</vt:lpstr>
      <vt:lpstr>Engagement Summary+TASK_3</vt:lpstr>
      <vt:lpstr>SPLIT_HASTAGS_CLICKS</vt:lpstr>
      <vt:lpstr>Campaign 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Chawla</dc:creator>
  <cp:lastModifiedBy>Garima Chawla</cp:lastModifiedBy>
  <dcterms:created xsi:type="dcterms:W3CDTF">2025-08-12T20:40:10Z</dcterms:created>
  <dcterms:modified xsi:type="dcterms:W3CDTF">2025-08-19T09:47:06Z</dcterms:modified>
</cp:coreProperties>
</file>