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Literacyindia\Documents\GARIMA SH\"/>
    </mc:Choice>
  </mc:AlternateContent>
  <xr:revisionPtr revIDLastSave="0" documentId="13_ncr:1_{4E7033D7-946B-48F1-8BB6-B77954D8A053}" xr6:coauthVersionLast="47" xr6:coauthVersionMax="47" xr10:uidLastSave="{00000000-0000-0000-0000-000000000000}"/>
  <bookViews>
    <workbookView xWindow="-120" yWindow="-120" windowWidth="24240" windowHeight="13020" activeTab="1" xr2:uid="{9095E6BC-C510-4E04-A050-D0411200CB01}"/>
  </bookViews>
  <sheets>
    <sheet name="Sheet7" sheetId="7" r:id="rId1"/>
    <sheet name="Sheet1" sheetId="1" r:id="rId2"/>
    <sheet name="Sheet2" sheetId="8" r:id="rId3"/>
    <sheet name="Sheet5" sheetId="11" r:id="rId4"/>
    <sheet name="Sheet6" sheetId="12" r:id="rId5"/>
  </sheets>
  <definedNames>
    <definedName name="Slicer_ATT.SALARY">#N/A</definedName>
    <definedName name="Slicer_ATTENDENCE">#N/A</definedName>
    <definedName name="Slicer_D.A">#N/A</definedName>
    <definedName name="Slicer_EMP_NAME">#N/A</definedName>
    <definedName name="Slicer_gross_salary">#N/A</definedName>
    <definedName name="Slicer_NET___SALARY">#N/A</definedName>
    <definedName name="Slicer_OVER">#N/A</definedName>
    <definedName name="Slicer_T.A">#N/A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12" l="1"/>
  <c r="C15" i="12"/>
  <c r="C16" i="11"/>
  <c r="C15" i="11"/>
  <c r="D26" i="8"/>
  <c r="D24" i="8"/>
  <c r="K16" i="8"/>
  <c r="K15" i="8"/>
  <c r="L24" i="8" s="1"/>
  <c r="C15" i="8"/>
  <c r="C19" i="8"/>
  <c r="C18" i="8"/>
  <c r="C17" i="8"/>
  <c r="C16" i="8"/>
  <c r="K9" i="8"/>
  <c r="K8" i="8"/>
  <c r="B10" i="8"/>
  <c r="B8" i="8"/>
  <c r="Q12" i="1"/>
  <c r="P12" i="1"/>
  <c r="N12" i="1"/>
  <c r="L12" i="1"/>
  <c r="K12" i="1"/>
  <c r="J12" i="1"/>
  <c r="I12" i="1"/>
  <c r="H12" i="1"/>
  <c r="Q11" i="1"/>
  <c r="P11" i="1"/>
  <c r="N11" i="1"/>
  <c r="L11" i="1"/>
  <c r="K11" i="1"/>
  <c r="J11" i="1"/>
  <c r="I11" i="1"/>
  <c r="H11" i="1"/>
  <c r="Q10" i="1"/>
  <c r="P10" i="1"/>
  <c r="N10" i="1"/>
  <c r="L10" i="1"/>
  <c r="K10" i="1"/>
  <c r="J10" i="1"/>
  <c r="I10" i="1"/>
  <c r="H10" i="1"/>
  <c r="Q9" i="1"/>
  <c r="P9" i="1"/>
  <c r="N9" i="1"/>
  <c r="L9" i="1"/>
  <c r="K9" i="1"/>
  <c r="J9" i="1"/>
  <c r="I9" i="1"/>
  <c r="H9" i="1"/>
  <c r="Q8" i="1"/>
  <c r="P8" i="1"/>
  <c r="N8" i="1"/>
  <c r="L8" i="1"/>
  <c r="K8" i="1"/>
  <c r="J8" i="1"/>
  <c r="I8" i="1"/>
  <c r="H8" i="1"/>
  <c r="Q7" i="1"/>
  <c r="P7" i="1"/>
  <c r="N7" i="1"/>
  <c r="L7" i="1"/>
  <c r="K7" i="1"/>
  <c r="J7" i="1"/>
  <c r="I7" i="1"/>
  <c r="H7" i="1"/>
  <c r="O7" i="1" l="1"/>
  <c r="R7" i="1" s="1"/>
  <c r="O9" i="1"/>
  <c r="R9" i="1" s="1"/>
  <c r="O11" i="1"/>
  <c r="R11" i="1" s="1"/>
  <c r="O8" i="1"/>
  <c r="R8" i="1" s="1"/>
  <c r="O10" i="1"/>
  <c r="R10" i="1" s="1"/>
  <c r="O12" i="1"/>
  <c r="R12" i="1" s="1"/>
</calcChain>
</file>

<file path=xl/sharedStrings.xml><?xml version="1.0" encoding="utf-8"?>
<sst xmlns="http://schemas.openxmlformats.org/spreadsheetml/2006/main" count="119" uniqueCount="78">
  <si>
    <t>EMP</t>
  </si>
  <si>
    <t>EMP NAME</t>
  </si>
  <si>
    <t>POST</t>
  </si>
  <si>
    <t>SALARY</t>
  </si>
  <si>
    <t>ATTENDENCE</t>
  </si>
  <si>
    <t>ATT.SALARY</t>
  </si>
  <si>
    <t>D.A</t>
  </si>
  <si>
    <t>T.A</t>
  </si>
  <si>
    <t xml:space="preserve">C.A                </t>
  </si>
  <si>
    <t>H.R.A</t>
  </si>
  <si>
    <t>OVER</t>
  </si>
  <si>
    <t>P.F</t>
  </si>
  <si>
    <t>E.S.T</t>
  </si>
  <si>
    <t>NET   SALARY</t>
  </si>
  <si>
    <t>MANAGER</t>
  </si>
  <si>
    <t>DOCTOR</t>
  </si>
  <si>
    <t>TEACHER</t>
  </si>
  <si>
    <t>TECHNICIAN</t>
  </si>
  <si>
    <t>WATCH MAN</t>
  </si>
  <si>
    <t>over time</t>
  </si>
  <si>
    <t xml:space="preserve"> gross salary</t>
  </si>
  <si>
    <t>kanisha</t>
  </si>
  <si>
    <t>mamta</t>
  </si>
  <si>
    <t>salary sheet</t>
  </si>
  <si>
    <t>(All)</t>
  </si>
  <si>
    <t>Row Labels</t>
  </si>
  <si>
    <t>Grand Total</t>
  </si>
  <si>
    <t>Column Labels</t>
  </si>
  <si>
    <t>Sum of P.F</t>
  </si>
  <si>
    <t xml:space="preserve">Sum of C.A                </t>
  </si>
  <si>
    <t xml:space="preserve">DOCTOR Sum of C.A                </t>
  </si>
  <si>
    <t>DOCTOR Sum of P.F</t>
  </si>
  <si>
    <t xml:space="preserve">MANAGER Sum of C.A                </t>
  </si>
  <si>
    <t>MANAGER Sum of P.F</t>
  </si>
  <si>
    <t xml:space="preserve">TEACHER Sum of C.A                </t>
  </si>
  <si>
    <t>TEACHER Sum of P.F</t>
  </si>
  <si>
    <t xml:space="preserve">TECHNICIAN Sum of C.A                </t>
  </si>
  <si>
    <t>TECHNICIAN Sum of P.F</t>
  </si>
  <si>
    <t xml:space="preserve">WATCH MAN Sum of C.A                </t>
  </si>
  <si>
    <t>WATCH MAN Sum of P.F</t>
  </si>
  <si>
    <t xml:space="preserve">Total Sum of C.A                </t>
  </si>
  <si>
    <t>Total Sum of P.F</t>
  </si>
  <si>
    <t>P.N.B</t>
  </si>
  <si>
    <t>A/C NO.</t>
  </si>
  <si>
    <t>salary slip for march 23</t>
  </si>
  <si>
    <t xml:space="preserve">NAME </t>
  </si>
  <si>
    <t>Designation</t>
  </si>
  <si>
    <t>BANK NAME</t>
  </si>
  <si>
    <t>emp.no.</t>
  </si>
  <si>
    <t>EARNING</t>
  </si>
  <si>
    <t>BASIC SALARY</t>
  </si>
  <si>
    <t>HRA</t>
  </si>
  <si>
    <t>CA</t>
  </si>
  <si>
    <t>TA</t>
  </si>
  <si>
    <t>OVERTIME  SALARY</t>
  </si>
  <si>
    <t>MONIKA</t>
  </si>
  <si>
    <t>LAXMI</t>
  </si>
  <si>
    <t>RANI</t>
  </si>
  <si>
    <t>DEDUCATION</t>
  </si>
  <si>
    <t>ESI</t>
  </si>
  <si>
    <t>GROSS SALARY</t>
  </si>
  <si>
    <t>NET SALARY</t>
  </si>
  <si>
    <t>TOTAL DEDUCATION</t>
  </si>
  <si>
    <t>KANISHA COMPANY</t>
  </si>
  <si>
    <t>GARIMA</t>
  </si>
  <si>
    <t>NAME</t>
  </si>
  <si>
    <t>ROLL NO.</t>
  </si>
  <si>
    <t>SUBJECT</t>
  </si>
  <si>
    <t>HINDI</t>
  </si>
  <si>
    <t>MATHS</t>
  </si>
  <si>
    <t>SCIENCE</t>
  </si>
  <si>
    <t>PER</t>
  </si>
  <si>
    <t>MACRO</t>
  </si>
  <si>
    <t>CLASS</t>
  </si>
  <si>
    <t>ENGLISH</t>
  </si>
  <si>
    <t>SST</t>
  </si>
  <si>
    <t>TOTAL</t>
  </si>
  <si>
    <t>COU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</si>
</sst>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sz val="72"/>
      <color rgb="FF0070C0"/>
      <name val="Algerian"/>
      <family val="5"/>
    </font>
    <font>
      <sz val="11"/>
      <color theme="5"/>
      <name val="Aptos Narrow"/>
      <family val="2"/>
      <scheme val="minor"/>
    </font>
    <font>
      <sz val="36"/>
      <color theme="1" tint="4.9989318521683403E-2"/>
      <name val="Algerian"/>
      <family val="5"/>
    </font>
    <font>
      <sz val="28"/>
      <color theme="1" tint="4.9989318521683403E-2"/>
      <name val="ADLaM Display"/>
    </font>
    <font>
      <sz val="20"/>
      <color rgb="FF0070C0"/>
      <name val="Algerian"/>
      <family val="5"/>
    </font>
    <font>
      <sz val="16"/>
      <color theme="1"/>
      <name val="Aptos Narrow"/>
      <family val="2"/>
      <scheme val="minor"/>
    </font>
    <font>
      <sz val="18"/>
      <color rgb="FFFFC000"/>
      <name val="Algerian"/>
      <family val="5"/>
    </font>
    <font>
      <sz val="22"/>
      <color theme="4" tint="0.59999389629810485"/>
      <name val="Algerian"/>
      <family val="5"/>
    </font>
    <font>
      <sz val="18"/>
      <color theme="5" tint="-0.249977111117893"/>
      <name val="Algerian"/>
      <family val="5"/>
    </font>
    <font>
      <sz val="20"/>
      <color theme="6" tint="0.59999389629810485"/>
      <name val="Algerian"/>
      <family val="5"/>
    </font>
    <font>
      <sz val="22"/>
      <color rgb="FFFFC000"/>
      <name val="Aptos Narrow"/>
      <family val="2"/>
      <scheme val="minor"/>
    </font>
    <font>
      <sz val="26"/>
      <color rgb="FFFFC000"/>
      <name val="Aptos Narrow"/>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xf numFmtId="3" fontId="2"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5" fillId="0" borderId="0" xfId="0" applyFont="1"/>
    <xf numFmtId="1" fontId="0" fillId="0" borderId="0" xfId="0" applyNumberForma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 fillId="0" borderId="0" xfId="0" applyFont="1" applyAlignment="1">
      <alignment horizontal="center"/>
    </xf>
    <xf numFmtId="0" fontId="3" fillId="2" borderId="0" xfId="0" applyFont="1" applyFill="1" applyAlignment="1">
      <alignment horizontal="center"/>
    </xf>
    <xf numFmtId="0" fontId="0" fillId="2" borderId="0" xfId="0" applyFill="1" applyAlignment="1">
      <alignment horizontal="center"/>
    </xf>
    <xf numFmtId="0" fontId="4" fillId="0" borderId="0" xfId="0" applyFont="1" applyAlignment="1">
      <alignment horizontal="center"/>
    </xf>
    <xf numFmtId="0" fontId="0" fillId="0" borderId="0" xfId="0" applyAlignment="1">
      <alignment horizontal="center"/>
    </xf>
    <xf numFmtId="0" fontId="12" fillId="0" borderId="0" xfId="0" applyFont="1" applyAlignment="1">
      <alignment horizontal="center"/>
    </xf>
    <xf numFmtId="0" fontId="11" fillId="0" borderId="0" xfId="0" applyFont="1" applyAlignment="1">
      <alignment horizont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[garima salary sheet.xlsx]Sheet7!PivotTable6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Sheet7!$B$4:$B$7</c:f>
              <c:strCache>
                <c:ptCount val="1"/>
                <c:pt idx="0">
                  <c:v>DOCTOR - 75375.6666666667 - Sum of C.A                </c:v>
                </c:pt>
              </c:strCache>
            </c:strRef>
          </c:tx>
          <c:spPr>
            <a:solidFill>
              <a:schemeClr val="accent1"/>
            </a:solidFill>
            <a:ln>
              <a:noFill/>
            </a:ln>
            <a:effectLst/>
          </c:spPr>
          <c:invertIfNegative val="0"/>
          <c:cat>
            <c:multiLvlStrRef>
              <c:f>Sheet7!$A$8:$A$19</c:f>
              <c:multiLvlStrCache>
                <c:ptCount val="6"/>
                <c:lvl>
                  <c:pt idx="0">
                    <c:v>25302</c:v>
                  </c:pt>
                  <c:pt idx="1">
                    <c:v>36402</c:v>
                  </c:pt>
                  <c:pt idx="2">
                    <c:v>45507</c:v>
                  </c:pt>
                  <c:pt idx="3">
                    <c:v>56608</c:v>
                  </c:pt>
                  <c:pt idx="4">
                    <c:v>68375.6666666667</c:v>
                  </c:pt>
                  <c:pt idx="5">
                    <c:v>20204</c:v>
                  </c:pt>
                </c:lvl>
                <c:lvl>
                  <c:pt idx="0">
                    <c:v>25</c:v>
                  </c:pt>
                  <c:pt idx="1">
                    <c:v>27</c:v>
                  </c:pt>
                  <c:pt idx="3">
                    <c:v>28</c:v>
                  </c:pt>
                  <c:pt idx="4">
                    <c:v>29</c:v>
                  </c:pt>
                  <c:pt idx="5">
                    <c:v>30</c:v>
                  </c:pt>
                </c:lvl>
              </c:multiLvlStrCache>
            </c:multiLvlStrRef>
          </c:cat>
          <c:val>
            <c:numRef>
              <c:f>Sheet7!$B$8:$B$19</c:f>
              <c:numCache>
                <c:formatCode>General</c:formatCode>
                <c:ptCount val="6"/>
                <c:pt idx="4">
                  <c:v>2100</c:v>
                </c:pt>
              </c:numCache>
            </c:numRef>
          </c:val>
          <c:extLst>
            <c:ext xmlns:c16="http://schemas.microsoft.com/office/drawing/2014/chart" uri="{C3380CC4-5D6E-409C-BE32-E72D297353CC}">
              <c16:uniqueId val="{00000000-0A79-4771-9326-814E46E3AA62}"/>
            </c:ext>
          </c:extLst>
        </c:ser>
        <c:ser>
          <c:idx val="1"/>
          <c:order val="1"/>
          <c:tx>
            <c:strRef>
              <c:f>Sheet7!$C$4:$C$7</c:f>
              <c:strCache>
                <c:ptCount val="1"/>
                <c:pt idx="0">
                  <c:v>DOCTOR - 75375.6666666667 - Sum of P.F</c:v>
                </c:pt>
              </c:strCache>
            </c:strRef>
          </c:tx>
          <c:spPr>
            <a:solidFill>
              <a:schemeClr val="accent2"/>
            </a:solidFill>
            <a:ln>
              <a:noFill/>
            </a:ln>
            <a:effectLst/>
          </c:spPr>
          <c:invertIfNegative val="0"/>
          <c:cat>
            <c:multiLvlStrRef>
              <c:f>Sheet7!$A$8:$A$19</c:f>
              <c:multiLvlStrCache>
                <c:ptCount val="6"/>
                <c:lvl>
                  <c:pt idx="0">
                    <c:v>25302</c:v>
                  </c:pt>
                  <c:pt idx="1">
                    <c:v>36402</c:v>
                  </c:pt>
                  <c:pt idx="2">
                    <c:v>45507</c:v>
                  </c:pt>
                  <c:pt idx="3">
                    <c:v>56608</c:v>
                  </c:pt>
                  <c:pt idx="4">
                    <c:v>68375.6666666667</c:v>
                  </c:pt>
                  <c:pt idx="5">
                    <c:v>20204</c:v>
                  </c:pt>
                </c:lvl>
                <c:lvl>
                  <c:pt idx="0">
                    <c:v>25</c:v>
                  </c:pt>
                  <c:pt idx="1">
                    <c:v>27</c:v>
                  </c:pt>
                  <c:pt idx="3">
                    <c:v>28</c:v>
                  </c:pt>
                  <c:pt idx="4">
                    <c:v>29</c:v>
                  </c:pt>
                  <c:pt idx="5">
                    <c:v>30</c:v>
                  </c:pt>
                </c:lvl>
              </c:multiLvlStrCache>
            </c:multiLvlStrRef>
          </c:cat>
          <c:val>
            <c:numRef>
              <c:f>Sheet7!$C$8:$C$19</c:f>
              <c:numCache>
                <c:formatCode>General</c:formatCode>
                <c:ptCount val="6"/>
                <c:pt idx="4">
                  <c:v>3500</c:v>
                </c:pt>
              </c:numCache>
            </c:numRef>
          </c:val>
          <c:extLst>
            <c:ext xmlns:c16="http://schemas.microsoft.com/office/drawing/2014/chart" uri="{C3380CC4-5D6E-409C-BE32-E72D297353CC}">
              <c16:uniqueId val="{00000001-0A79-4771-9326-814E46E3AA62}"/>
            </c:ext>
          </c:extLst>
        </c:ser>
        <c:ser>
          <c:idx val="2"/>
          <c:order val="2"/>
          <c:tx>
            <c:strRef>
              <c:f>Sheet7!$F$4:$F$7</c:f>
              <c:strCache>
                <c:ptCount val="1"/>
                <c:pt idx="0">
                  <c:v>MANAGER - 40402 - Sum of C.A                </c:v>
                </c:pt>
              </c:strCache>
            </c:strRef>
          </c:tx>
          <c:spPr>
            <a:solidFill>
              <a:schemeClr val="accent3"/>
            </a:solidFill>
            <a:ln>
              <a:noFill/>
            </a:ln>
            <a:effectLst/>
          </c:spPr>
          <c:invertIfNegative val="0"/>
          <c:cat>
            <c:multiLvlStrRef>
              <c:f>Sheet7!$A$8:$A$19</c:f>
              <c:multiLvlStrCache>
                <c:ptCount val="6"/>
                <c:lvl>
                  <c:pt idx="0">
                    <c:v>25302</c:v>
                  </c:pt>
                  <c:pt idx="1">
                    <c:v>36402</c:v>
                  </c:pt>
                  <c:pt idx="2">
                    <c:v>45507</c:v>
                  </c:pt>
                  <c:pt idx="3">
                    <c:v>56608</c:v>
                  </c:pt>
                  <c:pt idx="4">
                    <c:v>68375.6666666667</c:v>
                  </c:pt>
                  <c:pt idx="5">
                    <c:v>20204</c:v>
                  </c:pt>
                </c:lvl>
                <c:lvl>
                  <c:pt idx="0">
                    <c:v>25</c:v>
                  </c:pt>
                  <c:pt idx="1">
                    <c:v>27</c:v>
                  </c:pt>
                  <c:pt idx="3">
                    <c:v>28</c:v>
                  </c:pt>
                  <c:pt idx="4">
                    <c:v>29</c:v>
                  </c:pt>
                  <c:pt idx="5">
                    <c:v>30</c:v>
                  </c:pt>
                </c:lvl>
              </c:multiLvlStrCache>
            </c:multiLvlStrRef>
          </c:cat>
          <c:val>
            <c:numRef>
              <c:f>Sheet7!$F$8:$F$19</c:f>
              <c:numCache>
                <c:formatCode>General</c:formatCode>
                <c:ptCount val="6"/>
                <c:pt idx="1">
                  <c:v>1200</c:v>
                </c:pt>
              </c:numCache>
            </c:numRef>
          </c:val>
          <c:extLst>
            <c:ext xmlns:c16="http://schemas.microsoft.com/office/drawing/2014/chart" uri="{C3380CC4-5D6E-409C-BE32-E72D297353CC}">
              <c16:uniqueId val="{00000002-0A79-4771-9326-814E46E3AA62}"/>
            </c:ext>
          </c:extLst>
        </c:ser>
        <c:ser>
          <c:idx val="3"/>
          <c:order val="3"/>
          <c:tx>
            <c:strRef>
              <c:f>Sheet7!$G$4:$G$7</c:f>
              <c:strCache>
                <c:ptCount val="1"/>
                <c:pt idx="0">
                  <c:v>MANAGER - 40402 - Sum of P.F</c:v>
                </c:pt>
              </c:strCache>
            </c:strRef>
          </c:tx>
          <c:spPr>
            <a:solidFill>
              <a:schemeClr val="accent4"/>
            </a:solidFill>
            <a:ln>
              <a:noFill/>
            </a:ln>
            <a:effectLst/>
          </c:spPr>
          <c:invertIfNegative val="0"/>
          <c:cat>
            <c:multiLvlStrRef>
              <c:f>Sheet7!$A$8:$A$19</c:f>
              <c:multiLvlStrCache>
                <c:ptCount val="6"/>
                <c:lvl>
                  <c:pt idx="0">
                    <c:v>25302</c:v>
                  </c:pt>
                  <c:pt idx="1">
                    <c:v>36402</c:v>
                  </c:pt>
                  <c:pt idx="2">
                    <c:v>45507</c:v>
                  </c:pt>
                  <c:pt idx="3">
                    <c:v>56608</c:v>
                  </c:pt>
                  <c:pt idx="4">
                    <c:v>68375.6666666667</c:v>
                  </c:pt>
                  <c:pt idx="5">
                    <c:v>20204</c:v>
                  </c:pt>
                </c:lvl>
                <c:lvl>
                  <c:pt idx="0">
                    <c:v>25</c:v>
                  </c:pt>
                  <c:pt idx="1">
                    <c:v>27</c:v>
                  </c:pt>
                  <c:pt idx="3">
                    <c:v>28</c:v>
                  </c:pt>
                  <c:pt idx="4">
                    <c:v>29</c:v>
                  </c:pt>
                  <c:pt idx="5">
                    <c:v>30</c:v>
                  </c:pt>
                </c:lvl>
              </c:multiLvlStrCache>
            </c:multiLvlStrRef>
          </c:cat>
          <c:val>
            <c:numRef>
              <c:f>Sheet7!$G$8:$G$19</c:f>
              <c:numCache>
                <c:formatCode>General</c:formatCode>
                <c:ptCount val="6"/>
                <c:pt idx="1">
                  <c:v>2000</c:v>
                </c:pt>
              </c:numCache>
            </c:numRef>
          </c:val>
          <c:extLst>
            <c:ext xmlns:c16="http://schemas.microsoft.com/office/drawing/2014/chart" uri="{C3380CC4-5D6E-409C-BE32-E72D297353CC}">
              <c16:uniqueId val="{00000003-0A79-4771-9326-814E46E3AA62}"/>
            </c:ext>
          </c:extLst>
        </c:ser>
        <c:ser>
          <c:idx val="4"/>
          <c:order val="4"/>
          <c:tx>
            <c:strRef>
              <c:f>Sheet7!$H$4:$H$7</c:f>
              <c:strCache>
                <c:ptCount val="1"/>
                <c:pt idx="0">
                  <c:v>MANAGER - 62608 - Sum of C.A                </c:v>
                </c:pt>
              </c:strCache>
            </c:strRef>
          </c:tx>
          <c:spPr>
            <a:solidFill>
              <a:schemeClr val="accent5"/>
            </a:solidFill>
            <a:ln>
              <a:noFill/>
            </a:ln>
            <a:effectLst/>
          </c:spPr>
          <c:invertIfNegative val="0"/>
          <c:cat>
            <c:multiLvlStrRef>
              <c:f>Sheet7!$A$8:$A$19</c:f>
              <c:multiLvlStrCache>
                <c:ptCount val="6"/>
                <c:lvl>
                  <c:pt idx="0">
                    <c:v>25302</c:v>
                  </c:pt>
                  <c:pt idx="1">
                    <c:v>36402</c:v>
                  </c:pt>
                  <c:pt idx="2">
                    <c:v>45507</c:v>
                  </c:pt>
                  <c:pt idx="3">
                    <c:v>56608</c:v>
                  </c:pt>
                  <c:pt idx="4">
                    <c:v>68375.6666666667</c:v>
                  </c:pt>
                  <c:pt idx="5">
                    <c:v>20204</c:v>
                  </c:pt>
                </c:lvl>
                <c:lvl>
                  <c:pt idx="0">
                    <c:v>25</c:v>
                  </c:pt>
                  <c:pt idx="1">
                    <c:v>27</c:v>
                  </c:pt>
                  <c:pt idx="3">
                    <c:v>28</c:v>
                  </c:pt>
                  <c:pt idx="4">
                    <c:v>29</c:v>
                  </c:pt>
                  <c:pt idx="5">
                    <c:v>30</c:v>
                  </c:pt>
                </c:lvl>
              </c:multiLvlStrCache>
            </c:multiLvlStrRef>
          </c:cat>
          <c:val>
            <c:numRef>
              <c:f>Sheet7!$H$8:$H$19</c:f>
              <c:numCache>
                <c:formatCode>General</c:formatCode>
                <c:ptCount val="6"/>
                <c:pt idx="3">
                  <c:v>1800</c:v>
                </c:pt>
              </c:numCache>
            </c:numRef>
          </c:val>
          <c:extLst>
            <c:ext xmlns:c16="http://schemas.microsoft.com/office/drawing/2014/chart" uri="{C3380CC4-5D6E-409C-BE32-E72D297353CC}">
              <c16:uniqueId val="{00000004-0A79-4771-9326-814E46E3AA62}"/>
            </c:ext>
          </c:extLst>
        </c:ser>
        <c:ser>
          <c:idx val="5"/>
          <c:order val="5"/>
          <c:tx>
            <c:strRef>
              <c:f>Sheet7!$I$4:$I$7</c:f>
              <c:strCache>
                <c:ptCount val="1"/>
                <c:pt idx="0">
                  <c:v>MANAGER - 62608 - Sum of P.F</c:v>
                </c:pt>
              </c:strCache>
            </c:strRef>
          </c:tx>
          <c:spPr>
            <a:solidFill>
              <a:schemeClr val="accent6"/>
            </a:solidFill>
            <a:ln>
              <a:noFill/>
            </a:ln>
            <a:effectLst/>
          </c:spPr>
          <c:invertIfNegative val="0"/>
          <c:cat>
            <c:multiLvlStrRef>
              <c:f>Sheet7!$A$8:$A$19</c:f>
              <c:multiLvlStrCache>
                <c:ptCount val="6"/>
                <c:lvl>
                  <c:pt idx="0">
                    <c:v>25302</c:v>
                  </c:pt>
                  <c:pt idx="1">
                    <c:v>36402</c:v>
                  </c:pt>
                  <c:pt idx="2">
                    <c:v>45507</c:v>
                  </c:pt>
                  <c:pt idx="3">
                    <c:v>56608</c:v>
                  </c:pt>
                  <c:pt idx="4">
                    <c:v>68375.6666666667</c:v>
                  </c:pt>
                  <c:pt idx="5">
                    <c:v>20204</c:v>
                  </c:pt>
                </c:lvl>
                <c:lvl>
                  <c:pt idx="0">
                    <c:v>25</c:v>
                  </c:pt>
                  <c:pt idx="1">
                    <c:v>27</c:v>
                  </c:pt>
                  <c:pt idx="3">
                    <c:v>28</c:v>
                  </c:pt>
                  <c:pt idx="4">
                    <c:v>29</c:v>
                  </c:pt>
                  <c:pt idx="5">
                    <c:v>30</c:v>
                  </c:pt>
                </c:lvl>
              </c:multiLvlStrCache>
            </c:multiLvlStrRef>
          </c:cat>
          <c:val>
            <c:numRef>
              <c:f>Sheet7!$I$8:$I$19</c:f>
              <c:numCache>
                <c:formatCode>General</c:formatCode>
                <c:ptCount val="6"/>
                <c:pt idx="3">
                  <c:v>3000</c:v>
                </c:pt>
              </c:numCache>
            </c:numRef>
          </c:val>
          <c:extLst>
            <c:ext xmlns:c16="http://schemas.microsoft.com/office/drawing/2014/chart" uri="{C3380CC4-5D6E-409C-BE32-E72D297353CC}">
              <c16:uniqueId val="{00000006-0A79-4771-9326-814E46E3AA62}"/>
            </c:ext>
          </c:extLst>
        </c:ser>
        <c:ser>
          <c:idx val="6"/>
          <c:order val="6"/>
          <c:tx>
            <c:strRef>
              <c:f>Sheet7!$L$4:$L$7</c:f>
              <c:strCache>
                <c:ptCount val="1"/>
                <c:pt idx="0">
                  <c:v>TEACHER - 50507 - Sum of C.A                </c:v>
                </c:pt>
              </c:strCache>
            </c:strRef>
          </c:tx>
          <c:spPr>
            <a:solidFill>
              <a:schemeClr val="accent1">
                <a:lumMod val="60000"/>
              </a:schemeClr>
            </a:solidFill>
            <a:ln>
              <a:noFill/>
            </a:ln>
            <a:effectLst/>
          </c:spPr>
          <c:invertIfNegative val="0"/>
          <c:cat>
            <c:multiLvlStrRef>
              <c:f>Sheet7!$A$8:$A$19</c:f>
              <c:multiLvlStrCache>
                <c:ptCount val="6"/>
                <c:lvl>
                  <c:pt idx="0">
                    <c:v>25302</c:v>
                  </c:pt>
                  <c:pt idx="1">
                    <c:v>36402</c:v>
                  </c:pt>
                  <c:pt idx="2">
                    <c:v>45507</c:v>
                  </c:pt>
                  <c:pt idx="3">
                    <c:v>56608</c:v>
                  </c:pt>
                  <c:pt idx="4">
                    <c:v>68375.6666666667</c:v>
                  </c:pt>
                  <c:pt idx="5">
                    <c:v>20204</c:v>
                  </c:pt>
                </c:lvl>
                <c:lvl>
                  <c:pt idx="0">
                    <c:v>25</c:v>
                  </c:pt>
                  <c:pt idx="1">
                    <c:v>27</c:v>
                  </c:pt>
                  <c:pt idx="3">
                    <c:v>28</c:v>
                  </c:pt>
                  <c:pt idx="4">
                    <c:v>29</c:v>
                  </c:pt>
                  <c:pt idx="5">
                    <c:v>30</c:v>
                  </c:pt>
                </c:lvl>
              </c:multiLvlStrCache>
            </c:multiLvlStrRef>
          </c:cat>
          <c:val>
            <c:numRef>
              <c:f>Sheet7!$L$8:$L$19</c:f>
              <c:numCache>
                <c:formatCode>General</c:formatCode>
                <c:ptCount val="6"/>
                <c:pt idx="2">
                  <c:v>1500</c:v>
                </c:pt>
              </c:numCache>
            </c:numRef>
          </c:val>
          <c:extLst>
            <c:ext xmlns:c16="http://schemas.microsoft.com/office/drawing/2014/chart" uri="{C3380CC4-5D6E-409C-BE32-E72D297353CC}">
              <c16:uniqueId val="{00000007-0A79-4771-9326-814E46E3AA62}"/>
            </c:ext>
          </c:extLst>
        </c:ser>
        <c:ser>
          <c:idx val="7"/>
          <c:order val="7"/>
          <c:tx>
            <c:strRef>
              <c:f>Sheet7!$M$4:$M$7</c:f>
              <c:strCache>
                <c:ptCount val="1"/>
                <c:pt idx="0">
                  <c:v>TEACHER - 50507 - Sum of P.F</c:v>
                </c:pt>
              </c:strCache>
            </c:strRef>
          </c:tx>
          <c:spPr>
            <a:solidFill>
              <a:schemeClr val="accent2">
                <a:lumMod val="60000"/>
              </a:schemeClr>
            </a:solidFill>
            <a:ln>
              <a:noFill/>
            </a:ln>
            <a:effectLst/>
          </c:spPr>
          <c:invertIfNegative val="0"/>
          <c:cat>
            <c:multiLvlStrRef>
              <c:f>Sheet7!$A$8:$A$19</c:f>
              <c:multiLvlStrCache>
                <c:ptCount val="6"/>
                <c:lvl>
                  <c:pt idx="0">
                    <c:v>25302</c:v>
                  </c:pt>
                  <c:pt idx="1">
                    <c:v>36402</c:v>
                  </c:pt>
                  <c:pt idx="2">
                    <c:v>45507</c:v>
                  </c:pt>
                  <c:pt idx="3">
                    <c:v>56608</c:v>
                  </c:pt>
                  <c:pt idx="4">
                    <c:v>68375.6666666667</c:v>
                  </c:pt>
                  <c:pt idx="5">
                    <c:v>20204</c:v>
                  </c:pt>
                </c:lvl>
                <c:lvl>
                  <c:pt idx="0">
                    <c:v>25</c:v>
                  </c:pt>
                  <c:pt idx="1">
                    <c:v>27</c:v>
                  </c:pt>
                  <c:pt idx="3">
                    <c:v>28</c:v>
                  </c:pt>
                  <c:pt idx="4">
                    <c:v>29</c:v>
                  </c:pt>
                  <c:pt idx="5">
                    <c:v>30</c:v>
                  </c:pt>
                </c:lvl>
              </c:multiLvlStrCache>
            </c:multiLvlStrRef>
          </c:cat>
          <c:val>
            <c:numRef>
              <c:f>Sheet7!$M$8:$M$19</c:f>
              <c:numCache>
                <c:formatCode>General</c:formatCode>
                <c:ptCount val="6"/>
                <c:pt idx="2">
                  <c:v>2500</c:v>
                </c:pt>
              </c:numCache>
            </c:numRef>
          </c:val>
          <c:extLst>
            <c:ext xmlns:c16="http://schemas.microsoft.com/office/drawing/2014/chart" uri="{C3380CC4-5D6E-409C-BE32-E72D297353CC}">
              <c16:uniqueId val="{00000008-0A79-4771-9326-814E46E3AA62}"/>
            </c:ext>
          </c:extLst>
        </c:ser>
        <c:ser>
          <c:idx val="8"/>
          <c:order val="8"/>
          <c:tx>
            <c:strRef>
              <c:f>Sheet7!$P$4:$P$7</c:f>
              <c:strCache>
                <c:ptCount val="1"/>
                <c:pt idx="0">
                  <c:v>TECHNICIAN - 28302 - Sum of C.A                </c:v>
                </c:pt>
              </c:strCache>
            </c:strRef>
          </c:tx>
          <c:spPr>
            <a:solidFill>
              <a:schemeClr val="accent3">
                <a:lumMod val="60000"/>
              </a:schemeClr>
            </a:solidFill>
            <a:ln>
              <a:noFill/>
            </a:ln>
            <a:effectLst/>
          </c:spPr>
          <c:invertIfNegative val="0"/>
          <c:cat>
            <c:multiLvlStrRef>
              <c:f>Sheet7!$A$8:$A$19</c:f>
              <c:multiLvlStrCache>
                <c:ptCount val="6"/>
                <c:lvl>
                  <c:pt idx="0">
                    <c:v>25302</c:v>
                  </c:pt>
                  <c:pt idx="1">
                    <c:v>36402</c:v>
                  </c:pt>
                  <c:pt idx="2">
                    <c:v>45507</c:v>
                  </c:pt>
                  <c:pt idx="3">
                    <c:v>56608</c:v>
                  </c:pt>
                  <c:pt idx="4">
                    <c:v>68375.6666666667</c:v>
                  </c:pt>
                  <c:pt idx="5">
                    <c:v>20204</c:v>
                  </c:pt>
                </c:lvl>
                <c:lvl>
                  <c:pt idx="0">
                    <c:v>25</c:v>
                  </c:pt>
                  <c:pt idx="1">
                    <c:v>27</c:v>
                  </c:pt>
                  <c:pt idx="3">
                    <c:v>28</c:v>
                  </c:pt>
                  <c:pt idx="4">
                    <c:v>29</c:v>
                  </c:pt>
                  <c:pt idx="5">
                    <c:v>30</c:v>
                  </c:pt>
                </c:lvl>
              </c:multiLvlStrCache>
            </c:multiLvlStrRef>
          </c:cat>
          <c:val>
            <c:numRef>
              <c:f>Sheet7!$P$8:$P$19</c:f>
              <c:numCache>
                <c:formatCode>General</c:formatCode>
                <c:ptCount val="6"/>
                <c:pt idx="0">
                  <c:v>900</c:v>
                </c:pt>
              </c:numCache>
            </c:numRef>
          </c:val>
          <c:extLst>
            <c:ext xmlns:c16="http://schemas.microsoft.com/office/drawing/2014/chart" uri="{C3380CC4-5D6E-409C-BE32-E72D297353CC}">
              <c16:uniqueId val="{00000009-0A79-4771-9326-814E46E3AA62}"/>
            </c:ext>
          </c:extLst>
        </c:ser>
        <c:ser>
          <c:idx val="9"/>
          <c:order val="9"/>
          <c:tx>
            <c:strRef>
              <c:f>Sheet7!$Q$4:$Q$7</c:f>
              <c:strCache>
                <c:ptCount val="1"/>
                <c:pt idx="0">
                  <c:v>TECHNICIAN - 28302 - Sum of P.F</c:v>
                </c:pt>
              </c:strCache>
            </c:strRef>
          </c:tx>
          <c:spPr>
            <a:solidFill>
              <a:schemeClr val="accent4">
                <a:lumMod val="60000"/>
              </a:schemeClr>
            </a:solidFill>
            <a:ln>
              <a:noFill/>
            </a:ln>
            <a:effectLst/>
          </c:spPr>
          <c:invertIfNegative val="0"/>
          <c:cat>
            <c:multiLvlStrRef>
              <c:f>Sheet7!$A$8:$A$19</c:f>
              <c:multiLvlStrCache>
                <c:ptCount val="6"/>
                <c:lvl>
                  <c:pt idx="0">
                    <c:v>25302</c:v>
                  </c:pt>
                  <c:pt idx="1">
                    <c:v>36402</c:v>
                  </c:pt>
                  <c:pt idx="2">
                    <c:v>45507</c:v>
                  </c:pt>
                  <c:pt idx="3">
                    <c:v>56608</c:v>
                  </c:pt>
                  <c:pt idx="4">
                    <c:v>68375.6666666667</c:v>
                  </c:pt>
                  <c:pt idx="5">
                    <c:v>20204</c:v>
                  </c:pt>
                </c:lvl>
                <c:lvl>
                  <c:pt idx="0">
                    <c:v>25</c:v>
                  </c:pt>
                  <c:pt idx="1">
                    <c:v>27</c:v>
                  </c:pt>
                  <c:pt idx="3">
                    <c:v>28</c:v>
                  </c:pt>
                  <c:pt idx="4">
                    <c:v>29</c:v>
                  </c:pt>
                  <c:pt idx="5">
                    <c:v>30</c:v>
                  </c:pt>
                </c:lvl>
              </c:multiLvlStrCache>
            </c:multiLvlStrRef>
          </c:cat>
          <c:val>
            <c:numRef>
              <c:f>Sheet7!$Q$8:$Q$19</c:f>
              <c:numCache>
                <c:formatCode>General</c:formatCode>
                <c:ptCount val="6"/>
                <c:pt idx="0">
                  <c:v>1500</c:v>
                </c:pt>
              </c:numCache>
            </c:numRef>
          </c:val>
          <c:extLst>
            <c:ext xmlns:c16="http://schemas.microsoft.com/office/drawing/2014/chart" uri="{C3380CC4-5D6E-409C-BE32-E72D297353CC}">
              <c16:uniqueId val="{0000000A-0A79-4771-9326-814E46E3AA62}"/>
            </c:ext>
          </c:extLst>
        </c:ser>
        <c:ser>
          <c:idx val="10"/>
          <c:order val="10"/>
          <c:tx>
            <c:strRef>
              <c:f>Sheet7!$T$4:$T$7</c:f>
              <c:strCache>
                <c:ptCount val="1"/>
                <c:pt idx="0">
                  <c:v>WATCH MAN - 22204 - Sum of C.A                </c:v>
                </c:pt>
              </c:strCache>
            </c:strRef>
          </c:tx>
          <c:spPr>
            <a:solidFill>
              <a:schemeClr val="accent5">
                <a:lumMod val="60000"/>
              </a:schemeClr>
            </a:solidFill>
            <a:ln>
              <a:noFill/>
            </a:ln>
            <a:effectLst/>
          </c:spPr>
          <c:invertIfNegative val="0"/>
          <c:cat>
            <c:multiLvlStrRef>
              <c:f>Sheet7!$A$8:$A$19</c:f>
              <c:multiLvlStrCache>
                <c:ptCount val="6"/>
                <c:lvl>
                  <c:pt idx="0">
                    <c:v>25302</c:v>
                  </c:pt>
                  <c:pt idx="1">
                    <c:v>36402</c:v>
                  </c:pt>
                  <c:pt idx="2">
                    <c:v>45507</c:v>
                  </c:pt>
                  <c:pt idx="3">
                    <c:v>56608</c:v>
                  </c:pt>
                  <c:pt idx="4">
                    <c:v>68375.6666666667</c:v>
                  </c:pt>
                  <c:pt idx="5">
                    <c:v>20204</c:v>
                  </c:pt>
                </c:lvl>
                <c:lvl>
                  <c:pt idx="0">
                    <c:v>25</c:v>
                  </c:pt>
                  <c:pt idx="1">
                    <c:v>27</c:v>
                  </c:pt>
                  <c:pt idx="3">
                    <c:v>28</c:v>
                  </c:pt>
                  <c:pt idx="4">
                    <c:v>29</c:v>
                  </c:pt>
                  <c:pt idx="5">
                    <c:v>30</c:v>
                  </c:pt>
                </c:lvl>
              </c:multiLvlStrCache>
            </c:multiLvlStrRef>
          </c:cat>
          <c:val>
            <c:numRef>
              <c:f>Sheet7!$T$8:$T$19</c:f>
              <c:numCache>
                <c:formatCode>General</c:formatCode>
                <c:ptCount val="6"/>
                <c:pt idx="5">
                  <c:v>600</c:v>
                </c:pt>
              </c:numCache>
            </c:numRef>
          </c:val>
          <c:extLst>
            <c:ext xmlns:c16="http://schemas.microsoft.com/office/drawing/2014/chart" uri="{C3380CC4-5D6E-409C-BE32-E72D297353CC}">
              <c16:uniqueId val="{0000000B-0A79-4771-9326-814E46E3AA62}"/>
            </c:ext>
          </c:extLst>
        </c:ser>
        <c:ser>
          <c:idx val="11"/>
          <c:order val="11"/>
          <c:tx>
            <c:strRef>
              <c:f>Sheet7!$U$4:$U$7</c:f>
              <c:strCache>
                <c:ptCount val="1"/>
                <c:pt idx="0">
                  <c:v>WATCH MAN - 22204 - Sum of P.F</c:v>
                </c:pt>
              </c:strCache>
            </c:strRef>
          </c:tx>
          <c:spPr>
            <a:solidFill>
              <a:schemeClr val="accent6">
                <a:lumMod val="60000"/>
              </a:schemeClr>
            </a:solidFill>
            <a:ln>
              <a:noFill/>
            </a:ln>
            <a:effectLst/>
          </c:spPr>
          <c:invertIfNegative val="0"/>
          <c:cat>
            <c:multiLvlStrRef>
              <c:f>Sheet7!$A$8:$A$19</c:f>
              <c:multiLvlStrCache>
                <c:ptCount val="6"/>
                <c:lvl>
                  <c:pt idx="0">
                    <c:v>25302</c:v>
                  </c:pt>
                  <c:pt idx="1">
                    <c:v>36402</c:v>
                  </c:pt>
                  <c:pt idx="2">
                    <c:v>45507</c:v>
                  </c:pt>
                  <c:pt idx="3">
                    <c:v>56608</c:v>
                  </c:pt>
                  <c:pt idx="4">
                    <c:v>68375.6666666667</c:v>
                  </c:pt>
                  <c:pt idx="5">
                    <c:v>20204</c:v>
                  </c:pt>
                </c:lvl>
                <c:lvl>
                  <c:pt idx="0">
                    <c:v>25</c:v>
                  </c:pt>
                  <c:pt idx="1">
                    <c:v>27</c:v>
                  </c:pt>
                  <c:pt idx="3">
                    <c:v>28</c:v>
                  </c:pt>
                  <c:pt idx="4">
                    <c:v>29</c:v>
                  </c:pt>
                  <c:pt idx="5">
                    <c:v>30</c:v>
                  </c:pt>
                </c:lvl>
              </c:multiLvlStrCache>
            </c:multiLvlStrRef>
          </c:cat>
          <c:val>
            <c:numRef>
              <c:f>Sheet7!$U$8:$U$19</c:f>
              <c:numCache>
                <c:formatCode>General</c:formatCode>
                <c:ptCount val="6"/>
                <c:pt idx="5">
                  <c:v>1000</c:v>
                </c:pt>
              </c:numCache>
            </c:numRef>
          </c:val>
          <c:extLst>
            <c:ext xmlns:c16="http://schemas.microsoft.com/office/drawing/2014/chart" uri="{C3380CC4-5D6E-409C-BE32-E72D297353CC}">
              <c16:uniqueId val="{0000000C-0A79-4771-9326-814E46E3AA62}"/>
            </c:ext>
          </c:extLst>
        </c:ser>
        <c:dLbls>
          <c:showLegendKey val="0"/>
          <c:showVal val="0"/>
          <c:showCatName val="0"/>
          <c:showSerName val="0"/>
          <c:showPercent val="0"/>
          <c:showBubbleSize val="0"/>
        </c:dLbls>
        <c:gapWidth val="219"/>
        <c:overlap val="-27"/>
        <c:axId val="363516504"/>
        <c:axId val="363520824"/>
      </c:barChart>
      <c:catAx>
        <c:axId val="36351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520824"/>
        <c:crosses val="autoZero"/>
        <c:auto val="1"/>
        <c:lblAlgn val="ctr"/>
        <c:lblOffset val="100"/>
        <c:noMultiLvlLbl val="0"/>
      </c:catAx>
      <c:valAx>
        <c:axId val="363520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516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1247335</xdr:colOff>
      <xdr:row>24</xdr:row>
      <xdr:rowOff>6936</xdr:rowOff>
    </xdr:from>
    <xdr:to>
      <xdr:col>14</xdr:col>
      <xdr:colOff>561841</xdr:colOff>
      <xdr:row>38</xdr:row>
      <xdr:rowOff>92510</xdr:rowOff>
    </xdr:to>
    <xdr:graphicFrame macro="">
      <xdr:nvGraphicFramePr>
        <xdr:cNvPr id="2" name="Chart 1">
          <a:extLst>
            <a:ext uri="{FF2B5EF4-FFF2-40B4-BE49-F238E27FC236}">
              <a16:creationId xmlns:a16="http://schemas.microsoft.com/office/drawing/2014/main" id="{C48BC3A4-CD1D-00F2-A198-201B0C839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424323</xdr:colOff>
      <xdr:row>19</xdr:row>
      <xdr:rowOff>78350</xdr:rowOff>
    </xdr:from>
    <xdr:to>
      <xdr:col>1</xdr:col>
      <xdr:colOff>993365</xdr:colOff>
      <xdr:row>33</xdr:row>
      <xdr:rowOff>164382</xdr:rowOff>
    </xdr:to>
    <mc:AlternateContent xmlns:mc="http://schemas.openxmlformats.org/markup-compatibility/2006" xmlns:a14="http://schemas.microsoft.com/office/drawing/2010/main">
      <mc:Choice Requires="a14">
        <xdr:graphicFrame macro="">
          <xdr:nvGraphicFramePr>
            <xdr:cNvPr id="3" name="EMP NAME">
              <a:extLst>
                <a:ext uri="{FF2B5EF4-FFF2-40B4-BE49-F238E27FC236}">
                  <a16:creationId xmlns:a16="http://schemas.microsoft.com/office/drawing/2014/main" id="{36FCAA01-762F-F15A-1714-F8595329B61C}"/>
                </a:ext>
              </a:extLst>
            </xdr:cNvPr>
            <xdr:cNvGraphicFramePr/>
          </xdr:nvGraphicFramePr>
          <xdr:xfrm>
            <a:off x="0" y="0"/>
            <a:ext cx="0" cy="0"/>
          </xdr:xfrm>
          <a:graphic>
            <a:graphicData uri="http://schemas.microsoft.com/office/drawing/2010/slicer">
              <sle:slicer xmlns:sle="http://schemas.microsoft.com/office/drawing/2010/slicer" name="EMP NAME"/>
            </a:graphicData>
          </a:graphic>
        </xdr:graphicFrame>
      </mc:Choice>
      <mc:Fallback xmlns="">
        <xdr:sp macro="" textlink="">
          <xdr:nvSpPr>
            <xdr:cNvPr id="0" name=""/>
            <xdr:cNvSpPr>
              <a:spLocks noTextEdit="1"/>
            </xdr:cNvSpPr>
          </xdr:nvSpPr>
          <xdr:spPr>
            <a:xfrm>
              <a:off x="424323" y="3759197"/>
              <a:ext cx="1828279" cy="27982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1622631</xdr:colOff>
      <xdr:row>19</xdr:row>
      <xdr:rowOff>62988</xdr:rowOff>
    </xdr:from>
    <xdr:to>
      <xdr:col>3</xdr:col>
      <xdr:colOff>624657</xdr:colOff>
      <xdr:row>33</xdr:row>
      <xdr:rowOff>149020</xdr:rowOff>
    </xdr:to>
    <mc:AlternateContent xmlns:mc="http://schemas.openxmlformats.org/markup-compatibility/2006" xmlns:a14="http://schemas.microsoft.com/office/drawing/2010/main">
      <mc:Choice Requires="a14">
        <xdr:graphicFrame macro="">
          <xdr:nvGraphicFramePr>
            <xdr:cNvPr id="4" name="ATTENDENCE">
              <a:extLst>
                <a:ext uri="{FF2B5EF4-FFF2-40B4-BE49-F238E27FC236}">
                  <a16:creationId xmlns:a16="http://schemas.microsoft.com/office/drawing/2014/main" id="{A97D2CC1-35D9-BA0E-8642-D18BE5455D8A}"/>
                </a:ext>
              </a:extLst>
            </xdr:cNvPr>
            <xdr:cNvGraphicFramePr/>
          </xdr:nvGraphicFramePr>
          <xdr:xfrm>
            <a:off x="0" y="0"/>
            <a:ext cx="0" cy="0"/>
          </xdr:xfrm>
          <a:graphic>
            <a:graphicData uri="http://schemas.microsoft.com/office/drawing/2010/slicer">
              <sle:slicer xmlns:sle="http://schemas.microsoft.com/office/drawing/2010/slicer" name="ATTENDENCE"/>
            </a:graphicData>
          </a:graphic>
        </xdr:graphicFrame>
      </mc:Choice>
      <mc:Fallback xmlns="">
        <xdr:sp macro="" textlink="">
          <xdr:nvSpPr>
            <xdr:cNvPr id="0" name=""/>
            <xdr:cNvSpPr>
              <a:spLocks noTextEdit="1"/>
            </xdr:cNvSpPr>
          </xdr:nvSpPr>
          <xdr:spPr>
            <a:xfrm>
              <a:off x="2881868" y="3743835"/>
              <a:ext cx="1827238" cy="27982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885210</xdr:colOff>
      <xdr:row>19</xdr:row>
      <xdr:rowOff>170528</xdr:rowOff>
    </xdr:from>
    <xdr:to>
      <xdr:col>4</xdr:col>
      <xdr:colOff>102316</xdr:colOff>
      <xdr:row>34</xdr:row>
      <xdr:rowOff>72205</xdr:rowOff>
    </xdr:to>
    <mc:AlternateContent xmlns:mc="http://schemas.openxmlformats.org/markup-compatibility/2006" xmlns:a14="http://schemas.microsoft.com/office/drawing/2010/main">
      <mc:Choice Requires="a14">
        <xdr:graphicFrame macro="">
          <xdr:nvGraphicFramePr>
            <xdr:cNvPr id="5" name="ATT.SALARY">
              <a:extLst>
                <a:ext uri="{FF2B5EF4-FFF2-40B4-BE49-F238E27FC236}">
                  <a16:creationId xmlns:a16="http://schemas.microsoft.com/office/drawing/2014/main" id="{AE9B821C-8604-9EC2-C7DF-5249B1E0EDDB}"/>
                </a:ext>
              </a:extLst>
            </xdr:cNvPr>
            <xdr:cNvGraphicFramePr/>
          </xdr:nvGraphicFramePr>
          <xdr:xfrm>
            <a:off x="0" y="0"/>
            <a:ext cx="0" cy="0"/>
          </xdr:xfrm>
          <a:graphic>
            <a:graphicData uri="http://schemas.microsoft.com/office/drawing/2010/slicer">
              <sle:slicer xmlns:sle="http://schemas.microsoft.com/office/drawing/2010/slicer" name="ATT.SALARY"/>
            </a:graphicData>
          </a:graphic>
        </xdr:graphicFrame>
      </mc:Choice>
      <mc:Fallback xmlns="">
        <xdr:sp macro="" textlink="">
          <xdr:nvSpPr>
            <xdr:cNvPr id="0" name=""/>
            <xdr:cNvSpPr>
              <a:spLocks noTextEdit="1"/>
            </xdr:cNvSpPr>
          </xdr:nvSpPr>
          <xdr:spPr>
            <a:xfrm>
              <a:off x="4969659" y="3851375"/>
              <a:ext cx="1832445" cy="28076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762307</xdr:colOff>
      <xdr:row>20</xdr:row>
      <xdr:rowOff>78351</xdr:rowOff>
    </xdr:from>
    <xdr:to>
      <xdr:col>5</xdr:col>
      <xdr:colOff>778285</xdr:colOff>
      <xdr:row>34</xdr:row>
      <xdr:rowOff>164383</xdr:rowOff>
    </xdr:to>
    <mc:AlternateContent xmlns:mc="http://schemas.openxmlformats.org/markup-compatibility/2006" xmlns:a14="http://schemas.microsoft.com/office/drawing/2010/main">
      <mc:Choice Requires="a14">
        <xdr:graphicFrame macro="">
          <xdr:nvGraphicFramePr>
            <xdr:cNvPr id="6" name="D.A">
              <a:extLst>
                <a:ext uri="{FF2B5EF4-FFF2-40B4-BE49-F238E27FC236}">
                  <a16:creationId xmlns:a16="http://schemas.microsoft.com/office/drawing/2014/main" id="{7FFF50E9-8FF3-A3F4-F891-A6ABCA27B794}"/>
                </a:ext>
              </a:extLst>
            </xdr:cNvPr>
            <xdr:cNvGraphicFramePr/>
          </xdr:nvGraphicFramePr>
          <xdr:xfrm>
            <a:off x="0" y="0"/>
            <a:ext cx="0" cy="0"/>
          </xdr:xfrm>
          <a:graphic>
            <a:graphicData uri="http://schemas.microsoft.com/office/drawing/2010/slicer">
              <sle:slicer xmlns:sle="http://schemas.microsoft.com/office/drawing/2010/slicer" name="D.A"/>
            </a:graphicData>
          </a:graphic>
        </xdr:graphicFrame>
      </mc:Choice>
      <mc:Fallback xmlns="">
        <xdr:sp macro="" textlink="">
          <xdr:nvSpPr>
            <xdr:cNvPr id="0" name=""/>
            <xdr:cNvSpPr>
              <a:spLocks noTextEdit="1"/>
            </xdr:cNvSpPr>
          </xdr:nvSpPr>
          <xdr:spPr>
            <a:xfrm>
              <a:off x="7462095" y="3952927"/>
              <a:ext cx="1840258" cy="27982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1100292</xdr:colOff>
      <xdr:row>20</xdr:row>
      <xdr:rowOff>16899</xdr:rowOff>
    </xdr:from>
    <xdr:to>
      <xdr:col>7</xdr:col>
      <xdr:colOff>102317</xdr:colOff>
      <xdr:row>34</xdr:row>
      <xdr:rowOff>102931</xdr:rowOff>
    </xdr:to>
    <mc:AlternateContent xmlns:mc="http://schemas.openxmlformats.org/markup-compatibility/2006" xmlns:a14="http://schemas.microsoft.com/office/drawing/2010/main">
      <mc:Choice Requires="a14">
        <xdr:graphicFrame macro="">
          <xdr:nvGraphicFramePr>
            <xdr:cNvPr id="7" name="T.A">
              <a:extLst>
                <a:ext uri="{FF2B5EF4-FFF2-40B4-BE49-F238E27FC236}">
                  <a16:creationId xmlns:a16="http://schemas.microsoft.com/office/drawing/2014/main" id="{81F679F1-FC86-0755-30E5-E58F08501662}"/>
                </a:ext>
              </a:extLst>
            </xdr:cNvPr>
            <xdr:cNvGraphicFramePr/>
          </xdr:nvGraphicFramePr>
          <xdr:xfrm>
            <a:off x="0" y="0"/>
            <a:ext cx="0" cy="0"/>
          </xdr:xfrm>
          <a:graphic>
            <a:graphicData uri="http://schemas.microsoft.com/office/drawing/2010/slicer">
              <sle:slicer xmlns:sle="http://schemas.microsoft.com/office/drawing/2010/slicer" name="T.A"/>
            </a:graphicData>
          </a:graphic>
        </xdr:graphicFrame>
      </mc:Choice>
      <mc:Fallback xmlns="">
        <xdr:sp macro="" textlink="">
          <xdr:nvSpPr>
            <xdr:cNvPr id="0" name=""/>
            <xdr:cNvSpPr>
              <a:spLocks noTextEdit="1"/>
            </xdr:cNvSpPr>
          </xdr:nvSpPr>
          <xdr:spPr>
            <a:xfrm>
              <a:off x="9624360" y="3891475"/>
              <a:ext cx="1827237" cy="27982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424323</xdr:colOff>
      <xdr:row>19</xdr:row>
      <xdr:rowOff>62988</xdr:rowOff>
    </xdr:from>
    <xdr:to>
      <xdr:col>8</xdr:col>
      <xdr:colOff>440301</xdr:colOff>
      <xdr:row>33</xdr:row>
      <xdr:rowOff>149020</xdr:rowOff>
    </xdr:to>
    <mc:AlternateContent xmlns:mc="http://schemas.openxmlformats.org/markup-compatibility/2006" xmlns:a14="http://schemas.microsoft.com/office/drawing/2010/main">
      <mc:Choice Requires="a14">
        <xdr:graphicFrame macro="">
          <xdr:nvGraphicFramePr>
            <xdr:cNvPr id="8" name="OVER">
              <a:extLst>
                <a:ext uri="{FF2B5EF4-FFF2-40B4-BE49-F238E27FC236}">
                  <a16:creationId xmlns:a16="http://schemas.microsoft.com/office/drawing/2014/main" id="{78DB784D-453B-BC42-9F1A-F981EC7D1BE1}"/>
                </a:ext>
              </a:extLst>
            </xdr:cNvPr>
            <xdr:cNvGraphicFramePr/>
          </xdr:nvGraphicFramePr>
          <xdr:xfrm>
            <a:off x="0" y="0"/>
            <a:ext cx="0" cy="0"/>
          </xdr:xfrm>
          <a:graphic>
            <a:graphicData uri="http://schemas.microsoft.com/office/drawing/2010/slicer">
              <sle:slicer xmlns:sle="http://schemas.microsoft.com/office/drawing/2010/slicer" name="OVER"/>
            </a:graphicData>
          </a:graphic>
        </xdr:graphicFrame>
      </mc:Choice>
      <mc:Fallback xmlns="">
        <xdr:sp macro="" textlink="">
          <xdr:nvSpPr>
            <xdr:cNvPr id="0" name=""/>
            <xdr:cNvSpPr>
              <a:spLocks noTextEdit="1"/>
            </xdr:cNvSpPr>
          </xdr:nvSpPr>
          <xdr:spPr>
            <a:xfrm>
              <a:off x="11773603" y="3743835"/>
              <a:ext cx="1824113" cy="27982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608678</xdr:colOff>
      <xdr:row>18</xdr:row>
      <xdr:rowOff>155165</xdr:rowOff>
    </xdr:from>
    <xdr:to>
      <xdr:col>9</xdr:col>
      <xdr:colOff>1423526</xdr:colOff>
      <xdr:row>33</xdr:row>
      <xdr:rowOff>56842</xdr:rowOff>
    </xdr:to>
    <mc:AlternateContent xmlns:mc="http://schemas.openxmlformats.org/markup-compatibility/2006" xmlns:a14="http://schemas.microsoft.com/office/drawing/2010/main">
      <mc:Choice Requires="a14">
        <xdr:graphicFrame macro="">
          <xdr:nvGraphicFramePr>
            <xdr:cNvPr id="9" name=" gross salary">
              <a:extLst>
                <a:ext uri="{FF2B5EF4-FFF2-40B4-BE49-F238E27FC236}">
                  <a16:creationId xmlns:a16="http://schemas.microsoft.com/office/drawing/2014/main" id="{7BD8B5E7-9A27-6CED-8121-D1937DD2538D}"/>
                </a:ext>
              </a:extLst>
            </xdr:cNvPr>
            <xdr:cNvGraphicFramePr/>
          </xdr:nvGraphicFramePr>
          <xdr:xfrm>
            <a:off x="0" y="0"/>
            <a:ext cx="0" cy="0"/>
          </xdr:xfrm>
          <a:graphic>
            <a:graphicData uri="http://schemas.microsoft.com/office/drawing/2010/slicer">
              <sle:slicer xmlns:sle="http://schemas.microsoft.com/office/drawing/2010/slicer" name=" gross salary"/>
            </a:graphicData>
          </a:graphic>
        </xdr:graphicFrame>
      </mc:Choice>
      <mc:Fallback xmlns="">
        <xdr:sp macro="" textlink="">
          <xdr:nvSpPr>
            <xdr:cNvPr id="0" name=""/>
            <xdr:cNvSpPr>
              <a:spLocks noTextEdit="1"/>
            </xdr:cNvSpPr>
          </xdr:nvSpPr>
          <xdr:spPr>
            <a:xfrm>
              <a:off x="13766093" y="3642284"/>
              <a:ext cx="1831925" cy="28076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1576540</xdr:colOff>
      <xdr:row>19</xdr:row>
      <xdr:rowOff>47626</xdr:rowOff>
    </xdr:from>
    <xdr:to>
      <xdr:col>10</xdr:col>
      <xdr:colOff>640018</xdr:colOff>
      <xdr:row>33</xdr:row>
      <xdr:rowOff>133658</xdr:rowOff>
    </xdr:to>
    <mc:AlternateContent xmlns:mc="http://schemas.openxmlformats.org/markup-compatibility/2006" xmlns:a14="http://schemas.microsoft.com/office/drawing/2010/main">
      <mc:Choice Requires="a14">
        <xdr:graphicFrame macro="">
          <xdr:nvGraphicFramePr>
            <xdr:cNvPr id="10" name="NET   SALARY">
              <a:extLst>
                <a:ext uri="{FF2B5EF4-FFF2-40B4-BE49-F238E27FC236}">
                  <a16:creationId xmlns:a16="http://schemas.microsoft.com/office/drawing/2014/main" id="{9664C556-2E72-E910-4BE9-7F77435BE2A3}"/>
                </a:ext>
              </a:extLst>
            </xdr:cNvPr>
            <xdr:cNvGraphicFramePr/>
          </xdr:nvGraphicFramePr>
          <xdr:xfrm>
            <a:off x="0" y="0"/>
            <a:ext cx="0" cy="0"/>
          </xdr:xfrm>
          <a:graphic>
            <a:graphicData uri="http://schemas.microsoft.com/office/drawing/2010/slicer">
              <sle:slicer xmlns:sle="http://schemas.microsoft.com/office/drawing/2010/slicer" name="NET   SALARY"/>
            </a:graphicData>
          </a:graphic>
        </xdr:graphicFrame>
      </mc:Choice>
      <mc:Fallback xmlns="">
        <xdr:sp macro="" textlink="">
          <xdr:nvSpPr>
            <xdr:cNvPr id="0" name=""/>
            <xdr:cNvSpPr>
              <a:spLocks noTextEdit="1"/>
            </xdr:cNvSpPr>
          </xdr:nvSpPr>
          <xdr:spPr>
            <a:xfrm>
              <a:off x="15751032" y="3728473"/>
              <a:ext cx="1840257" cy="27982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teracyindia" refreshedDate="45457.697751504631" createdVersion="8" refreshedVersion="8" minRefreshableVersion="3" recordCount="6" xr:uid="{3D5E9D02-71B0-4B37-86C3-2B27FD6615D3}">
  <cacheSource type="worksheet">
    <worksheetSource ref="A6:R12" sheet="Sheet1"/>
  </cacheSource>
  <cacheFields count="16">
    <cacheField name="EMP" numFmtId="0">
      <sharedItems containsSemiMixedTypes="0" containsString="0" containsNumber="1" containsInteger="1" minValue="23451" maxValue="23456"/>
    </cacheField>
    <cacheField name="EMP NAME" numFmtId="0">
      <sharedItems count="6">
        <s v="kanisha"/>
        <s v="garima"/>
        <s v="ram"/>
        <s v="naitik"/>
        <s v="shivam"/>
        <s v="mamta"/>
      </sharedItems>
    </cacheField>
    <cacheField name="POST" numFmtId="0">
      <sharedItems count="5">
        <s v="MANAGER"/>
        <s v="DOCTOR"/>
        <s v="TEACHER"/>
        <s v="TECHNICIAN"/>
        <s v="WATCH MAN"/>
      </sharedItems>
    </cacheField>
    <cacheField name="SALARY" numFmtId="3">
      <sharedItems containsSemiMixedTypes="0" containsString="0" containsNumber="1" containsInteger="1" minValue="20000" maxValue="70000"/>
    </cacheField>
    <cacheField name="ATTENDENCE" numFmtId="0">
      <sharedItems containsSemiMixedTypes="0" containsString="0" containsNumber="1" containsInteger="1" minValue="25" maxValue="30" count="5">
        <n v="27"/>
        <n v="29"/>
        <n v="28"/>
        <n v="25"/>
        <n v="30"/>
      </sharedItems>
    </cacheField>
    <cacheField name="ATT.SALARY" numFmtId="0">
      <sharedItems containsSemiMixedTypes="0" containsString="0" containsNumber="1" minValue="20000" maxValue="67666.666666666672" count="6">
        <n v="36000"/>
        <n v="67666.666666666672"/>
        <n v="45000"/>
        <n v="56000"/>
        <n v="25000"/>
        <n v="20000"/>
      </sharedItems>
    </cacheField>
    <cacheField name="D.A" numFmtId="0">
      <sharedItems containsSemiMixedTypes="0" containsString="0" containsNumber="1" containsInteger="1" minValue="400" maxValue="1400" count="6">
        <n v="800"/>
        <n v="1400"/>
        <n v="1000"/>
        <n v="1200"/>
        <n v="600"/>
        <n v="400"/>
      </sharedItems>
    </cacheField>
    <cacheField name="T.A" numFmtId="0">
      <sharedItems containsSemiMixedTypes="0" containsString="0" containsNumber="1" containsInteger="1" minValue="400" maxValue="1400" count="6">
        <n v="800"/>
        <n v="1400"/>
        <n v="1000"/>
        <n v="1200"/>
        <n v="600"/>
        <n v="400"/>
      </sharedItems>
    </cacheField>
    <cacheField name="C.A                " numFmtId="0">
      <sharedItems containsSemiMixedTypes="0" containsString="0" containsNumber="1" containsInteger="1" minValue="600" maxValue="2100"/>
    </cacheField>
    <cacheField name="H.R.A" numFmtId="0">
      <sharedItems containsSemiMixedTypes="0" containsString="0" containsNumber="1" containsInteger="1" minValue="800" maxValue="2800"/>
    </cacheField>
    <cacheField name="OVER" numFmtId="0">
      <sharedItems containsSemiMixedTypes="0" containsString="0" containsNumber="1" containsInteger="1" minValue="2" maxValue="9" count="5">
        <n v="2"/>
        <n v="9"/>
        <n v="7"/>
        <n v="8"/>
        <n v="4"/>
      </sharedItems>
    </cacheField>
    <cacheField name="over time" numFmtId="0">
      <sharedItems containsSemiMixedTypes="0" containsString="0" containsNumber="1" minValue="250" maxValue="2625" count="5">
        <n v="333.33333333333331"/>
        <n v="2625"/>
        <n v="1458.3333333333335"/>
        <n v="2000"/>
        <n v="250"/>
      </sharedItems>
    </cacheField>
    <cacheField name=" gross salary" numFmtId="0">
      <sharedItems containsSemiMixedTypes="0" containsString="0" containsNumber="1" minValue="22204" maxValue="75375.666666666672" count="6">
        <n v="40402"/>
        <n v="75375.666666666672"/>
        <n v="50507"/>
        <n v="62608"/>
        <n v="28302"/>
        <n v="22204"/>
      </sharedItems>
    </cacheField>
    <cacheField name="P.F" numFmtId="0">
      <sharedItems containsSemiMixedTypes="0" containsString="0" containsNumber="1" containsInteger="1" minValue="1000" maxValue="3500"/>
    </cacheField>
    <cacheField name="E.S.T" numFmtId="0">
      <sharedItems containsSemiMixedTypes="0" containsString="0" containsNumber="1" containsInteger="1" minValue="1000" maxValue="3500"/>
    </cacheField>
    <cacheField name="NET   SALARY" numFmtId="0">
      <sharedItems containsSemiMixedTypes="0" containsString="0" containsNumber="1" minValue="20204" maxValue="68375.666666666672" count="6">
        <n v="36402"/>
        <n v="68375.666666666672"/>
        <n v="45507"/>
        <n v="56608"/>
        <n v="25302"/>
        <n v="20204"/>
      </sharedItems>
    </cacheField>
  </cacheFields>
  <extLst>
    <ext xmlns:x14="http://schemas.microsoft.com/office/spreadsheetml/2009/9/main" uri="{725AE2AE-9491-48be-B2B4-4EB974FC3084}">
      <x14:pivotCacheDefinition pivotCacheId="231938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n v="23451"/>
    <x v="0"/>
    <x v="0"/>
    <n v="40000"/>
    <x v="0"/>
    <x v="0"/>
    <x v="0"/>
    <x v="0"/>
    <n v="1200"/>
    <n v="1600"/>
    <x v="0"/>
    <x v="0"/>
    <x v="0"/>
    <n v="2000"/>
    <n v="2000"/>
    <x v="0"/>
  </r>
  <r>
    <n v="23452"/>
    <x v="1"/>
    <x v="1"/>
    <n v="70000"/>
    <x v="1"/>
    <x v="1"/>
    <x v="1"/>
    <x v="1"/>
    <n v="2100"/>
    <n v="2800"/>
    <x v="1"/>
    <x v="1"/>
    <x v="1"/>
    <n v="3500"/>
    <n v="3500"/>
    <x v="1"/>
  </r>
  <r>
    <n v="23453"/>
    <x v="2"/>
    <x v="2"/>
    <n v="50000"/>
    <x v="0"/>
    <x v="2"/>
    <x v="2"/>
    <x v="2"/>
    <n v="1500"/>
    <n v="2000"/>
    <x v="2"/>
    <x v="2"/>
    <x v="2"/>
    <n v="2500"/>
    <n v="2500"/>
    <x v="2"/>
  </r>
  <r>
    <n v="23454"/>
    <x v="3"/>
    <x v="0"/>
    <n v="60000"/>
    <x v="2"/>
    <x v="3"/>
    <x v="3"/>
    <x v="3"/>
    <n v="1800"/>
    <n v="2400"/>
    <x v="3"/>
    <x v="3"/>
    <x v="3"/>
    <n v="3000"/>
    <n v="3000"/>
    <x v="3"/>
  </r>
  <r>
    <n v="23455"/>
    <x v="4"/>
    <x v="3"/>
    <n v="30000"/>
    <x v="3"/>
    <x v="4"/>
    <x v="4"/>
    <x v="4"/>
    <n v="900"/>
    <n v="1200"/>
    <x v="0"/>
    <x v="4"/>
    <x v="4"/>
    <n v="1500"/>
    <n v="1500"/>
    <x v="4"/>
  </r>
  <r>
    <n v="23456"/>
    <x v="5"/>
    <x v="4"/>
    <n v="20000"/>
    <x v="4"/>
    <x v="5"/>
    <x v="5"/>
    <x v="5"/>
    <n v="600"/>
    <n v="800"/>
    <x v="4"/>
    <x v="0"/>
    <x v="5"/>
    <n v="1000"/>
    <n v="100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BD57B0-0350-4E1E-A1B9-83CB64272ED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Y19" firstHeaderRow="1" firstDataRow="4" firstDataCol="1" rowPageCount="2" colPageCount="1"/>
  <pivotFields count="16">
    <pivotField showAll="0"/>
    <pivotField axis="axisPage" showAll="0">
      <items count="7">
        <item x="1"/>
        <item x="0"/>
        <item x="5"/>
        <item x="3"/>
        <item x="2"/>
        <item x="4"/>
        <item t="default"/>
      </items>
    </pivotField>
    <pivotField axis="axisCol" showAll="0">
      <items count="6">
        <item x="1"/>
        <item x="0"/>
        <item x="2"/>
        <item x="3"/>
        <item x="4"/>
        <item t="default"/>
      </items>
    </pivotField>
    <pivotField numFmtId="3" showAll="0"/>
    <pivotField axis="axisRow" showAll="0">
      <items count="6">
        <item x="3"/>
        <item x="0"/>
        <item x="2"/>
        <item x="1"/>
        <item x="4"/>
        <item t="default"/>
      </items>
    </pivotField>
    <pivotField showAll="0">
      <items count="7">
        <item x="5"/>
        <item x="4"/>
        <item x="0"/>
        <item x="2"/>
        <item x="3"/>
        <item x="1"/>
        <item t="default"/>
      </items>
    </pivotField>
    <pivotField showAll="0">
      <items count="7">
        <item x="5"/>
        <item x="4"/>
        <item x="0"/>
        <item x="2"/>
        <item x="3"/>
        <item x="1"/>
        <item t="default"/>
      </items>
    </pivotField>
    <pivotField showAll="0">
      <items count="7">
        <item x="5"/>
        <item x="4"/>
        <item x="0"/>
        <item x="2"/>
        <item x="3"/>
        <item x="1"/>
        <item t="default"/>
      </items>
    </pivotField>
    <pivotField dataField="1" showAll="0"/>
    <pivotField showAll="0"/>
    <pivotField showAll="0">
      <items count="6">
        <item x="0"/>
        <item x="4"/>
        <item x="2"/>
        <item x="3"/>
        <item x="1"/>
        <item t="default"/>
      </items>
    </pivotField>
    <pivotField axis="axisPage" showAll="0">
      <items count="6">
        <item x="4"/>
        <item x="0"/>
        <item x="2"/>
        <item x="3"/>
        <item x="1"/>
        <item t="default"/>
      </items>
    </pivotField>
    <pivotField axis="axisCol" showAll="0">
      <items count="7">
        <item x="5"/>
        <item x="4"/>
        <item x="0"/>
        <item x="2"/>
        <item x="3"/>
        <item x="1"/>
        <item t="default"/>
      </items>
    </pivotField>
    <pivotField dataField="1" showAll="0"/>
    <pivotField showAll="0"/>
    <pivotField axis="axisRow" showAll="0">
      <items count="7">
        <item x="5"/>
        <item x="4"/>
        <item x="0"/>
        <item x="2"/>
        <item x="3"/>
        <item x="1"/>
        <item t="default"/>
      </items>
    </pivotField>
  </pivotFields>
  <rowFields count="2">
    <field x="4"/>
    <field x="15"/>
  </rowFields>
  <rowItems count="12">
    <i>
      <x/>
    </i>
    <i r="1">
      <x v="1"/>
    </i>
    <i>
      <x v="1"/>
    </i>
    <i r="1">
      <x v="2"/>
    </i>
    <i r="1">
      <x v="3"/>
    </i>
    <i>
      <x v="2"/>
    </i>
    <i r="1">
      <x v="4"/>
    </i>
    <i>
      <x v="3"/>
    </i>
    <i r="1">
      <x v="5"/>
    </i>
    <i>
      <x v="4"/>
    </i>
    <i r="1">
      <x/>
    </i>
    <i t="grand">
      <x/>
    </i>
  </rowItems>
  <colFields count="3">
    <field x="2"/>
    <field x="12"/>
    <field x="-2"/>
  </colFields>
  <colItems count="24">
    <i>
      <x/>
      <x v="5"/>
      <x/>
    </i>
    <i r="2" i="1">
      <x v="1"/>
    </i>
    <i t="default">
      <x/>
    </i>
    <i t="default" i="1">
      <x/>
    </i>
    <i>
      <x v="1"/>
      <x v="2"/>
      <x/>
    </i>
    <i r="2" i="1">
      <x v="1"/>
    </i>
    <i r="1">
      <x v="4"/>
      <x/>
    </i>
    <i r="2" i="1">
      <x v="1"/>
    </i>
    <i t="default">
      <x v="1"/>
    </i>
    <i t="default" i="1">
      <x v="1"/>
    </i>
    <i>
      <x v="2"/>
      <x v="3"/>
      <x/>
    </i>
    <i r="2" i="1">
      <x v="1"/>
    </i>
    <i t="default">
      <x v="2"/>
    </i>
    <i t="default" i="1">
      <x v="2"/>
    </i>
    <i>
      <x v="3"/>
      <x v="1"/>
      <x/>
    </i>
    <i r="2" i="1">
      <x v="1"/>
    </i>
    <i t="default">
      <x v="3"/>
    </i>
    <i t="default" i="1">
      <x v="3"/>
    </i>
    <i>
      <x v="4"/>
      <x/>
      <x/>
    </i>
    <i r="2" i="1">
      <x v="1"/>
    </i>
    <i t="default">
      <x v="4"/>
    </i>
    <i t="default" i="1">
      <x v="4"/>
    </i>
    <i t="grand">
      <x/>
    </i>
    <i t="grand" i="1">
      <x/>
    </i>
  </colItems>
  <pageFields count="2">
    <pageField fld="1" hier="-1"/>
    <pageField fld="11" hier="-1"/>
  </pageFields>
  <dataFields count="2">
    <dataField name="Sum of C.A                " fld="8" baseField="0" baseItem="0"/>
    <dataField name="Sum of P.F" fld="13" baseField="0" baseItem="0"/>
  </dataFields>
  <chartFormats count="17">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1">
          <reference field="2" count="1" selected="0">
            <x v="3"/>
          </reference>
        </references>
      </pivotArea>
    </chartFormat>
    <chartFormat chart="0" format="4" series="1">
      <pivotArea type="data" outline="0" fieldPosition="0">
        <references count="1">
          <reference field="2" count="1" selected="0">
            <x v="4"/>
          </reference>
        </references>
      </pivotArea>
    </chartFormat>
    <chartFormat chart="0" format="5" series="1">
      <pivotArea type="data" outline="0" fieldPosition="0">
        <references count="3">
          <reference field="4294967294" count="1" selected="0">
            <x v="0"/>
          </reference>
          <reference field="2" count="1" selected="0">
            <x v="4"/>
          </reference>
          <reference field="12" count="1" selected="0">
            <x v="0"/>
          </reference>
        </references>
      </pivotArea>
    </chartFormat>
    <chartFormat chart="0" format="6" series="1">
      <pivotArea type="data" outline="0" fieldPosition="0">
        <references count="3">
          <reference field="4294967294" count="1" selected="0">
            <x v="0"/>
          </reference>
          <reference field="2" count="1" selected="0">
            <x v="2"/>
          </reference>
          <reference field="12" count="1" selected="0">
            <x v="3"/>
          </reference>
        </references>
      </pivotArea>
    </chartFormat>
    <chartFormat chart="0" format="7" series="1">
      <pivotArea type="data" outline="0" fieldPosition="0">
        <references count="3">
          <reference field="4294967294" count="1" selected="0">
            <x v="1"/>
          </reference>
          <reference field="2" count="1" selected="0">
            <x v="2"/>
          </reference>
          <reference field="12" count="1" selected="0">
            <x v="3"/>
          </reference>
        </references>
      </pivotArea>
    </chartFormat>
    <chartFormat chart="0" format="8" series="1">
      <pivotArea type="data" outline="0" fieldPosition="0">
        <references count="3">
          <reference field="4294967294" count="1" selected="0">
            <x v="0"/>
          </reference>
          <reference field="2" count="1" selected="0">
            <x v="3"/>
          </reference>
          <reference field="12" count="1" selected="0">
            <x v="1"/>
          </reference>
        </references>
      </pivotArea>
    </chartFormat>
    <chartFormat chart="0" format="9" series="1">
      <pivotArea type="data" outline="0" fieldPosition="0">
        <references count="3">
          <reference field="4294967294" count="1" selected="0">
            <x v="1"/>
          </reference>
          <reference field="2" count="1" selected="0">
            <x v="3"/>
          </reference>
          <reference field="12" count="1" selected="0">
            <x v="1"/>
          </reference>
        </references>
      </pivotArea>
    </chartFormat>
    <chartFormat chart="0" format="10" series="1">
      <pivotArea type="data" outline="0" fieldPosition="0">
        <references count="3">
          <reference field="4294967294" count="1" selected="0">
            <x v="1"/>
          </reference>
          <reference field="2" count="1" selected="0">
            <x v="4"/>
          </reference>
          <reference field="12" count="1" selected="0">
            <x v="0"/>
          </reference>
        </references>
      </pivotArea>
    </chartFormat>
    <chartFormat chart="0" format="11" series="1">
      <pivotArea type="data" outline="0" fieldPosition="0">
        <references count="3">
          <reference field="4294967294" count="1" selected="0">
            <x v="0"/>
          </reference>
          <reference field="2" count="1" selected="0">
            <x v="0"/>
          </reference>
          <reference field="12" count="1" selected="0">
            <x v="5"/>
          </reference>
        </references>
      </pivotArea>
    </chartFormat>
    <chartFormat chart="0" format="12" series="1">
      <pivotArea type="data" outline="0" fieldPosition="0">
        <references count="3">
          <reference field="4294967294" count="1" selected="0">
            <x v="1"/>
          </reference>
          <reference field="2" count="1" selected="0">
            <x v="0"/>
          </reference>
          <reference field="12" count="1" selected="0">
            <x v="5"/>
          </reference>
        </references>
      </pivotArea>
    </chartFormat>
    <chartFormat chart="0" format="13" series="1">
      <pivotArea type="data" outline="0" fieldPosition="0">
        <references count="3">
          <reference field="4294967294" count="1" selected="0">
            <x v="0"/>
          </reference>
          <reference field="2" count="1" selected="0">
            <x v="1"/>
          </reference>
          <reference field="12" count="1" selected="0">
            <x v="2"/>
          </reference>
        </references>
      </pivotArea>
    </chartFormat>
    <chartFormat chart="0" format="14" series="1">
      <pivotArea type="data" outline="0" fieldPosition="0">
        <references count="3">
          <reference field="4294967294" count="1" selected="0">
            <x v="1"/>
          </reference>
          <reference field="2" count="1" selected="0">
            <x v="1"/>
          </reference>
          <reference field="12" count="1" selected="0">
            <x v="2"/>
          </reference>
        </references>
      </pivotArea>
    </chartFormat>
    <chartFormat chart="0" format="15" series="1">
      <pivotArea type="data" outline="0" fieldPosition="0">
        <references count="3">
          <reference field="4294967294" count="1" selected="0">
            <x v="0"/>
          </reference>
          <reference field="2" count="1" selected="0">
            <x v="1"/>
          </reference>
          <reference field="12" count="1" selected="0">
            <x v="4"/>
          </reference>
        </references>
      </pivotArea>
    </chartFormat>
    <chartFormat chart="0" format="16" series="1">
      <pivotArea type="data" outline="0" fieldPosition="0">
        <references count="3">
          <reference field="4294967294" count="1" selected="0">
            <x v="1"/>
          </reference>
          <reference field="2" count="1" selected="0">
            <x v="1"/>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NAME" xr10:uid="{E033C489-D007-40F2-98D5-3E5D9330CF4D}" sourceName="EMP NAME">
  <pivotTables>
    <pivotTable tabId="7" name="PivotTable6"/>
  </pivotTables>
  <data>
    <tabular pivotCacheId="231938138">
      <items count="6">
        <i x="1" s="1"/>
        <i x="0" s="1"/>
        <i x="5" s="1"/>
        <i x="3"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ENDENCE" xr10:uid="{11D8C7FD-23CC-4D3C-8189-1C83EF17C012}" sourceName="ATTENDENCE">
  <pivotTables>
    <pivotTable tabId="7" name="PivotTable6"/>
  </pivotTables>
  <data>
    <tabular pivotCacheId="231938138">
      <items count="5">
        <i x="3" s="1"/>
        <i x="0"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SALARY" xr10:uid="{6BE38575-C5FD-48BF-AFCD-65EAD3A126D5}" sourceName="ATT.SALARY">
  <pivotTables>
    <pivotTable tabId="7" name="PivotTable6"/>
  </pivotTables>
  <data>
    <tabular pivotCacheId="231938138">
      <items count="6">
        <i x="5" s="1"/>
        <i x="4" s="1"/>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 xr10:uid="{CE415A23-9B6A-4D51-9B2D-7BF8C85A9B2C}" sourceName="D.A">
  <pivotTables>
    <pivotTable tabId="7" name="PivotTable6"/>
  </pivotTables>
  <data>
    <tabular pivotCacheId="231938138">
      <items count="6">
        <i x="5" s="1"/>
        <i x="4" s="1"/>
        <i x="0" s="1"/>
        <i x="2"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 xr10:uid="{1F6AF13C-56EF-4806-9D89-55650F967423}" sourceName="T.A">
  <pivotTables>
    <pivotTable tabId="7" name="PivotTable6"/>
  </pivotTables>
  <data>
    <tabular pivotCacheId="231938138">
      <items count="6">
        <i x="5" s="1"/>
        <i x="4" s="1"/>
        <i x="0" s="1"/>
        <i x="2" s="1"/>
        <i x="3"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 xr10:uid="{ED3D5340-CACB-4A93-B1A7-118D378D7897}" sourceName="OVER">
  <pivotTables>
    <pivotTable tabId="7" name="PivotTable6"/>
  </pivotTables>
  <data>
    <tabular pivotCacheId="231938138">
      <items count="5">
        <i x="0" s="1"/>
        <i x="4" s="1"/>
        <i x="2" s="1"/>
        <i x="3"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ss_salary" xr10:uid="{D6E5E1A7-4656-481C-9E88-26621F4DE3EC}" sourceName=" gross salary">
  <pivotTables>
    <pivotTable tabId="7" name="PivotTable6"/>
  </pivotTables>
  <data>
    <tabular pivotCacheId="231938138">
      <items count="6">
        <i x="5" s="1"/>
        <i x="4" s="1"/>
        <i x="0" s="1"/>
        <i x="2" s="1"/>
        <i x="3"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T___SALARY" xr10:uid="{D4F6B486-6304-4824-8987-5D99146C5660}" sourceName="NET   SALARY">
  <pivotTables>
    <pivotTable tabId="7" name="PivotTable6"/>
  </pivotTables>
  <data>
    <tabular pivotCacheId="231938138">
      <items count="6">
        <i x="5" s="1"/>
        <i x="4" s="1"/>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 NAME" xr10:uid="{EB1BB043-776C-4682-B19D-B2396DF0623E}" cache="Slicer_EMP_NAME" caption="EMP NAME" rowHeight="257175"/>
  <slicer name="ATTENDENCE" xr10:uid="{599C5A3C-6B38-4933-A17D-869561F4C657}" cache="Slicer_ATTENDENCE" caption="ATTENDENCE" rowHeight="257175"/>
  <slicer name="ATT.SALARY" xr10:uid="{66007AA2-DC07-4D18-A458-49048C8B39EC}" cache="Slicer_ATT.SALARY" caption="ATT.SALARY" rowHeight="257175"/>
  <slicer name="D.A" xr10:uid="{A80E7957-EA6B-479C-B478-EEC3E34C3E64}" cache="Slicer_D.A" caption="D.A" rowHeight="257175"/>
  <slicer name="T.A" xr10:uid="{7291BA4D-448E-4671-AE68-5341BCF3CE16}" cache="Slicer_T.A" caption="T.A" rowHeight="257175"/>
  <slicer name="OVER" xr10:uid="{C010C9A6-D1FB-419A-9E96-202F1995A6DD}" cache="Slicer_OVER" caption="OVER" rowHeight="257175"/>
  <slicer name=" gross salary" xr10:uid="{0BBCA4AA-A32A-4DC2-BD85-A1783B13CB73}" cache="Slicer_gross_salary" caption=" gross salary" rowHeight="257175"/>
  <slicer name="NET   SALARY" xr10:uid="{3D6EC5D8-D81F-49BE-96C3-EBC918B24E26}" cache="Slicer_NET___SALARY" caption="NET   SALARY"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E058-3F17-44BD-977F-F6B5064F0417}">
  <dimension ref="A1:Y19"/>
  <sheetViews>
    <sheetView zoomScale="59" zoomScaleNormal="59" workbookViewId="0">
      <selection activeCell="E10" sqref="E10"/>
    </sheetView>
  </sheetViews>
  <sheetFormatPr defaultRowHeight="15" x14ac:dyDescent="0.25"/>
  <cols>
    <col min="1" max="1" width="19" bestFit="1" customWidth="1"/>
    <col min="2" max="2" width="27.140625" bestFit="1" customWidth="1"/>
    <col min="3" max="3" width="15.140625" bestFit="1" customWidth="1"/>
    <col min="4" max="4" width="39.140625" bestFit="1" customWidth="1"/>
    <col min="5" max="5" width="27.28515625" bestFit="1" customWidth="1"/>
    <col min="6" max="6" width="27.140625" bestFit="1" customWidth="1"/>
    <col min="7" max="7" width="15.140625" bestFit="1" customWidth="1"/>
    <col min="8" max="8" width="27.140625" bestFit="1" customWidth="1"/>
    <col min="9" max="9" width="15.140625" bestFit="1" customWidth="1"/>
    <col min="10" max="10" width="41.5703125" bestFit="1" customWidth="1"/>
    <col min="11" max="11" width="29.5703125" bestFit="1" customWidth="1"/>
    <col min="12" max="12" width="27.140625" bestFit="1" customWidth="1"/>
    <col min="13" max="13" width="15.140625" bestFit="1" customWidth="1"/>
    <col min="14" max="14" width="40.7109375" bestFit="1" customWidth="1"/>
    <col min="15" max="15" width="28.7109375" bestFit="1" customWidth="1"/>
    <col min="16" max="16" width="27.140625" bestFit="1" customWidth="1"/>
    <col min="17" max="17" width="15.140625" bestFit="1" customWidth="1"/>
    <col min="18" max="18" width="44.140625" bestFit="1" customWidth="1"/>
    <col min="19" max="19" width="32.42578125" bestFit="1" customWidth="1"/>
    <col min="20" max="20" width="27.140625" bestFit="1" customWidth="1"/>
    <col min="21" max="21" width="15.140625" bestFit="1" customWidth="1"/>
    <col min="22" max="22" width="44.42578125" bestFit="1" customWidth="1"/>
    <col min="23" max="23" width="32.5703125" bestFit="1" customWidth="1"/>
    <col min="24" max="24" width="34.28515625" bestFit="1" customWidth="1"/>
    <col min="25" max="25" width="22.42578125" bestFit="1" customWidth="1"/>
  </cols>
  <sheetData>
    <row r="1" spans="1:25" x14ac:dyDescent="0.25">
      <c r="A1" s="3" t="s">
        <v>1</v>
      </c>
      <c r="B1" t="s">
        <v>24</v>
      </c>
    </row>
    <row r="2" spans="1:25" x14ac:dyDescent="0.25">
      <c r="A2" s="3" t="s">
        <v>19</v>
      </c>
      <c r="B2" t="s">
        <v>24</v>
      </c>
    </row>
    <row r="4" spans="1:25" x14ac:dyDescent="0.25">
      <c r="B4" s="3" t="s">
        <v>27</v>
      </c>
    </row>
    <row r="5" spans="1:25" x14ac:dyDescent="0.25">
      <c r="B5" t="s">
        <v>15</v>
      </c>
      <c r="D5" t="s">
        <v>30</v>
      </c>
      <c r="E5" t="s">
        <v>31</v>
      </c>
      <c r="F5" t="s">
        <v>14</v>
      </c>
      <c r="J5" t="s">
        <v>32</v>
      </c>
      <c r="K5" t="s">
        <v>33</v>
      </c>
      <c r="L5" t="s">
        <v>16</v>
      </c>
      <c r="N5" t="s">
        <v>34</v>
      </c>
      <c r="O5" t="s">
        <v>35</v>
      </c>
      <c r="P5" t="s">
        <v>17</v>
      </c>
      <c r="R5" t="s">
        <v>36</v>
      </c>
      <c r="S5" t="s">
        <v>37</v>
      </c>
      <c r="T5" t="s">
        <v>18</v>
      </c>
      <c r="V5" t="s">
        <v>38</v>
      </c>
      <c r="W5" t="s">
        <v>39</v>
      </c>
      <c r="X5" t="s">
        <v>40</v>
      </c>
      <c r="Y5" t="s">
        <v>41</v>
      </c>
    </row>
    <row r="6" spans="1:25" x14ac:dyDescent="0.25">
      <c r="B6">
        <v>75375.666666666672</v>
      </c>
      <c r="F6">
        <v>40402</v>
      </c>
      <c r="H6">
        <v>62608</v>
      </c>
      <c r="L6">
        <v>50507</v>
      </c>
      <c r="P6">
        <v>28302</v>
      </c>
      <c r="T6">
        <v>22204</v>
      </c>
    </row>
    <row r="7" spans="1:25" x14ac:dyDescent="0.25">
      <c r="A7" s="3" t="s">
        <v>25</v>
      </c>
      <c r="B7" t="s">
        <v>29</v>
      </c>
      <c r="C7" t="s">
        <v>28</v>
      </c>
      <c r="F7" t="s">
        <v>29</v>
      </c>
      <c r="G7" t="s">
        <v>28</v>
      </c>
      <c r="H7" t="s">
        <v>29</v>
      </c>
      <c r="I7" t="s">
        <v>28</v>
      </c>
      <c r="L7" t="s">
        <v>29</v>
      </c>
      <c r="M7" t="s">
        <v>28</v>
      </c>
      <c r="P7" t="s">
        <v>29</v>
      </c>
      <c r="Q7" t="s">
        <v>28</v>
      </c>
      <c r="T7" t="s">
        <v>29</v>
      </c>
      <c r="U7" t="s">
        <v>28</v>
      </c>
    </row>
    <row r="8" spans="1:25" x14ac:dyDescent="0.25">
      <c r="A8" s="4">
        <v>25</v>
      </c>
      <c r="P8">
        <v>900</v>
      </c>
      <c r="Q8">
        <v>1500</v>
      </c>
      <c r="R8">
        <v>900</v>
      </c>
      <c r="S8">
        <v>1500</v>
      </c>
      <c r="X8">
        <v>900</v>
      </c>
      <c r="Y8">
        <v>1500</v>
      </c>
    </row>
    <row r="9" spans="1:25" x14ac:dyDescent="0.25">
      <c r="A9" s="5">
        <v>25302</v>
      </c>
      <c r="P9">
        <v>900</v>
      </c>
      <c r="Q9">
        <v>1500</v>
      </c>
      <c r="R9">
        <v>900</v>
      </c>
      <c r="S9">
        <v>1500</v>
      </c>
      <c r="X9">
        <v>900</v>
      </c>
      <c r="Y9">
        <v>1500</v>
      </c>
    </row>
    <row r="10" spans="1:25" x14ac:dyDescent="0.25">
      <c r="A10" s="4">
        <v>27</v>
      </c>
      <c r="F10">
        <v>1200</v>
      </c>
      <c r="G10">
        <v>2000</v>
      </c>
      <c r="J10">
        <v>1200</v>
      </c>
      <c r="K10">
        <v>2000</v>
      </c>
      <c r="L10">
        <v>1500</v>
      </c>
      <c r="M10">
        <v>2500</v>
      </c>
      <c r="N10">
        <v>1500</v>
      </c>
      <c r="O10">
        <v>2500</v>
      </c>
      <c r="X10">
        <v>2700</v>
      </c>
      <c r="Y10">
        <v>4500</v>
      </c>
    </row>
    <row r="11" spans="1:25" x14ac:dyDescent="0.25">
      <c r="A11" s="5">
        <v>36402</v>
      </c>
      <c r="F11">
        <v>1200</v>
      </c>
      <c r="G11">
        <v>2000</v>
      </c>
      <c r="J11">
        <v>1200</v>
      </c>
      <c r="K11">
        <v>2000</v>
      </c>
      <c r="X11">
        <v>1200</v>
      </c>
      <c r="Y11">
        <v>2000</v>
      </c>
    </row>
    <row r="12" spans="1:25" x14ac:dyDescent="0.25">
      <c r="A12" s="5">
        <v>45507</v>
      </c>
      <c r="L12">
        <v>1500</v>
      </c>
      <c r="M12">
        <v>2500</v>
      </c>
      <c r="N12">
        <v>1500</v>
      </c>
      <c r="O12">
        <v>2500</v>
      </c>
      <c r="X12">
        <v>1500</v>
      </c>
      <c r="Y12">
        <v>2500</v>
      </c>
    </row>
    <row r="13" spans="1:25" x14ac:dyDescent="0.25">
      <c r="A13" s="4">
        <v>28</v>
      </c>
      <c r="H13">
        <v>1800</v>
      </c>
      <c r="I13">
        <v>3000</v>
      </c>
      <c r="J13">
        <v>1800</v>
      </c>
      <c r="K13">
        <v>3000</v>
      </c>
      <c r="X13">
        <v>1800</v>
      </c>
      <c r="Y13">
        <v>3000</v>
      </c>
    </row>
    <row r="14" spans="1:25" x14ac:dyDescent="0.25">
      <c r="A14" s="5">
        <v>56608</v>
      </c>
      <c r="H14">
        <v>1800</v>
      </c>
      <c r="I14">
        <v>3000</v>
      </c>
      <c r="J14">
        <v>1800</v>
      </c>
      <c r="K14">
        <v>3000</v>
      </c>
      <c r="X14">
        <v>1800</v>
      </c>
      <c r="Y14">
        <v>3000</v>
      </c>
    </row>
    <row r="15" spans="1:25" x14ac:dyDescent="0.25">
      <c r="A15" s="4">
        <v>29</v>
      </c>
      <c r="B15">
        <v>2100</v>
      </c>
      <c r="C15">
        <v>3500</v>
      </c>
      <c r="D15">
        <v>2100</v>
      </c>
      <c r="E15">
        <v>3500</v>
      </c>
      <c r="X15">
        <v>2100</v>
      </c>
      <c r="Y15">
        <v>3500</v>
      </c>
    </row>
    <row r="16" spans="1:25" x14ac:dyDescent="0.25">
      <c r="A16" s="5">
        <v>68375.666666666672</v>
      </c>
      <c r="B16">
        <v>2100</v>
      </c>
      <c r="C16">
        <v>3500</v>
      </c>
      <c r="D16">
        <v>2100</v>
      </c>
      <c r="E16">
        <v>3500</v>
      </c>
      <c r="X16">
        <v>2100</v>
      </c>
      <c r="Y16">
        <v>3500</v>
      </c>
    </row>
    <row r="17" spans="1:25" x14ac:dyDescent="0.25">
      <c r="A17" s="4">
        <v>30</v>
      </c>
      <c r="T17">
        <v>600</v>
      </c>
      <c r="U17">
        <v>1000</v>
      </c>
      <c r="V17">
        <v>600</v>
      </c>
      <c r="W17">
        <v>1000</v>
      </c>
      <c r="X17">
        <v>600</v>
      </c>
      <c r="Y17">
        <v>1000</v>
      </c>
    </row>
    <row r="18" spans="1:25" x14ac:dyDescent="0.25">
      <c r="A18" s="5">
        <v>20204</v>
      </c>
      <c r="T18">
        <v>600</v>
      </c>
      <c r="U18">
        <v>1000</v>
      </c>
      <c r="V18">
        <v>600</v>
      </c>
      <c r="W18">
        <v>1000</v>
      </c>
      <c r="X18">
        <v>600</v>
      </c>
      <c r="Y18">
        <v>1000</v>
      </c>
    </row>
    <row r="19" spans="1:25" x14ac:dyDescent="0.25">
      <c r="A19" s="4" t="s">
        <v>26</v>
      </c>
      <c r="B19">
        <v>2100</v>
      </c>
      <c r="C19">
        <v>3500</v>
      </c>
      <c r="D19">
        <v>2100</v>
      </c>
      <c r="E19">
        <v>3500</v>
      </c>
      <c r="F19">
        <v>1200</v>
      </c>
      <c r="G19">
        <v>2000</v>
      </c>
      <c r="H19">
        <v>1800</v>
      </c>
      <c r="I19">
        <v>3000</v>
      </c>
      <c r="J19">
        <v>3000</v>
      </c>
      <c r="K19">
        <v>5000</v>
      </c>
      <c r="L19">
        <v>1500</v>
      </c>
      <c r="M19">
        <v>2500</v>
      </c>
      <c r="N19">
        <v>1500</v>
      </c>
      <c r="O19">
        <v>2500</v>
      </c>
      <c r="P19">
        <v>900</v>
      </c>
      <c r="Q19">
        <v>1500</v>
      </c>
      <c r="R19">
        <v>900</v>
      </c>
      <c r="S19">
        <v>1500</v>
      </c>
      <c r="T19">
        <v>600</v>
      </c>
      <c r="U19">
        <v>1000</v>
      </c>
      <c r="V19">
        <v>600</v>
      </c>
      <c r="W19">
        <v>1000</v>
      </c>
      <c r="X19">
        <v>8100</v>
      </c>
      <c r="Y19">
        <v>13500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C8EAB-42F9-417E-8A34-649866134650}">
  <dimension ref="A1:S13"/>
  <sheetViews>
    <sheetView tabSelected="1" topLeftCell="A7" zoomScale="86" zoomScaleNormal="86" workbookViewId="0">
      <selection activeCell="F17" sqref="F17"/>
    </sheetView>
  </sheetViews>
  <sheetFormatPr defaultRowHeight="15" x14ac:dyDescent="0.25"/>
  <cols>
    <col min="2" max="3" width="11.85546875" customWidth="1"/>
    <col min="4" max="4" width="14.5703125" customWidth="1"/>
    <col min="5" max="5" width="12.140625" customWidth="1"/>
    <col min="7" max="7" width="12.28515625" customWidth="1"/>
    <col min="8" max="8" width="11" customWidth="1"/>
    <col min="14" max="14" width="14.5703125" customWidth="1"/>
    <col min="15" max="15" width="12.140625" customWidth="1"/>
    <col min="18" max="18" width="11.7109375" customWidth="1"/>
  </cols>
  <sheetData>
    <row r="1" spans="1:19" x14ac:dyDescent="0.25">
      <c r="A1" s="13" t="s">
        <v>23</v>
      </c>
      <c r="B1" s="13"/>
      <c r="C1" s="13"/>
      <c r="D1" s="13"/>
      <c r="E1" s="13"/>
      <c r="F1" s="13"/>
      <c r="G1" s="13"/>
      <c r="H1" s="13"/>
      <c r="I1" s="13"/>
      <c r="J1" s="13"/>
      <c r="K1" s="13"/>
      <c r="L1" s="13"/>
      <c r="M1" s="13"/>
      <c r="N1" s="13"/>
      <c r="O1" s="13"/>
      <c r="P1" s="13"/>
      <c r="Q1" s="13"/>
      <c r="R1" s="13"/>
    </row>
    <row r="2" spans="1:19" x14ac:dyDescent="0.25">
      <c r="A2" s="13"/>
      <c r="B2" s="13"/>
      <c r="C2" s="13"/>
      <c r="D2" s="13"/>
      <c r="E2" s="13"/>
      <c r="F2" s="13"/>
      <c r="G2" s="13"/>
      <c r="H2" s="13"/>
      <c r="I2" s="13"/>
      <c r="J2" s="13"/>
      <c r="K2" s="13"/>
      <c r="L2" s="13"/>
      <c r="M2" s="13"/>
      <c r="N2" s="13"/>
      <c r="O2" s="13"/>
      <c r="P2" s="13"/>
      <c r="Q2" s="13"/>
      <c r="R2" s="13"/>
    </row>
    <row r="3" spans="1:19" x14ac:dyDescent="0.25">
      <c r="A3" s="13"/>
      <c r="B3" s="13"/>
      <c r="C3" s="13"/>
      <c r="D3" s="13"/>
      <c r="E3" s="13"/>
      <c r="F3" s="13"/>
      <c r="G3" s="13"/>
      <c r="H3" s="13"/>
      <c r="I3" s="13"/>
      <c r="J3" s="13"/>
      <c r="K3" s="13"/>
      <c r="L3" s="13"/>
      <c r="M3" s="13"/>
      <c r="N3" s="13"/>
      <c r="O3" s="13"/>
      <c r="P3" s="13"/>
      <c r="Q3" s="13"/>
      <c r="R3" s="13"/>
    </row>
    <row r="4" spans="1:19" x14ac:dyDescent="0.25">
      <c r="A4" s="13"/>
      <c r="B4" s="13"/>
      <c r="C4" s="13"/>
      <c r="D4" s="13"/>
      <c r="E4" s="13"/>
      <c r="F4" s="13"/>
      <c r="G4" s="13"/>
      <c r="H4" s="13"/>
      <c r="I4" s="13"/>
      <c r="J4" s="13"/>
      <c r="K4" s="13"/>
      <c r="L4" s="13"/>
      <c r="M4" s="13"/>
      <c r="N4" s="13"/>
      <c r="O4" s="13"/>
      <c r="P4" s="13"/>
      <c r="Q4" s="13"/>
      <c r="R4" s="13"/>
    </row>
    <row r="5" spans="1:19" x14ac:dyDescent="0.25">
      <c r="A5" s="13"/>
      <c r="B5" s="13"/>
      <c r="C5" s="13"/>
      <c r="D5" s="13"/>
      <c r="E5" s="13"/>
      <c r="F5" s="13"/>
      <c r="G5" s="13"/>
      <c r="H5" s="13"/>
      <c r="I5" s="13"/>
      <c r="J5" s="13"/>
      <c r="K5" s="13"/>
      <c r="L5" s="13"/>
      <c r="M5" s="13"/>
      <c r="N5" s="13"/>
      <c r="O5" s="13"/>
      <c r="P5" s="13"/>
      <c r="Q5" s="13"/>
      <c r="R5" s="13"/>
    </row>
    <row r="6" spans="1:19" x14ac:dyDescent="0.25">
      <c r="A6" s="1" t="s">
        <v>0</v>
      </c>
      <c r="B6" s="1" t="s">
        <v>1</v>
      </c>
      <c r="C6" s="1" t="s">
        <v>47</v>
      </c>
      <c r="D6" s="1" t="s">
        <v>43</v>
      </c>
      <c r="E6" s="1" t="s">
        <v>2</v>
      </c>
      <c r="F6" s="1" t="s">
        <v>3</v>
      </c>
      <c r="G6" s="1" t="s">
        <v>4</v>
      </c>
      <c r="H6" s="1" t="s">
        <v>5</v>
      </c>
      <c r="I6" s="1" t="s">
        <v>6</v>
      </c>
      <c r="J6" s="1" t="s">
        <v>7</v>
      </c>
      <c r="K6" s="1" t="s">
        <v>8</v>
      </c>
      <c r="L6" s="1" t="s">
        <v>9</v>
      </c>
      <c r="M6" s="1" t="s">
        <v>10</v>
      </c>
      <c r="N6" s="1" t="s">
        <v>19</v>
      </c>
      <c r="O6" s="1" t="s">
        <v>20</v>
      </c>
      <c r="P6" s="1" t="s">
        <v>11</v>
      </c>
      <c r="Q6" s="1" t="s">
        <v>12</v>
      </c>
      <c r="R6" s="1" t="s">
        <v>13</v>
      </c>
      <c r="S6" s="1" t="s">
        <v>77</v>
      </c>
    </row>
    <row r="7" spans="1:19" x14ac:dyDescent="0.25">
      <c r="A7" s="1">
        <v>23451</v>
      </c>
      <c r="B7" s="1" t="s">
        <v>21</v>
      </c>
      <c r="C7" s="1" t="s">
        <v>42</v>
      </c>
      <c r="D7" s="1">
        <v>45638723434</v>
      </c>
      <c r="E7" s="1" t="s">
        <v>14</v>
      </c>
      <c r="F7" s="2">
        <v>40000</v>
      </c>
      <c r="G7" s="1">
        <v>27</v>
      </c>
      <c r="H7" s="1">
        <f t="shared" ref="H7:H12" si="0">F7/30*G7</f>
        <v>36000</v>
      </c>
      <c r="I7" s="1">
        <f t="shared" ref="I7:I12" si="1">F7*2%</f>
        <v>800</v>
      </c>
      <c r="J7" s="1">
        <f t="shared" ref="J7:J12" si="2">F7*2%</f>
        <v>800</v>
      </c>
      <c r="K7" s="1">
        <f t="shared" ref="K7:K12" si="3">F7*3%</f>
        <v>1200</v>
      </c>
      <c r="L7" s="1">
        <f>F7*4%</f>
        <v>1600</v>
      </c>
      <c r="M7" s="1">
        <v>2</v>
      </c>
      <c r="N7" s="1">
        <f>F7/30/8*M7</f>
        <v>333.33333333333331</v>
      </c>
      <c r="O7" s="1">
        <f>H7+I7+J7+K7+L7+M7</f>
        <v>40402</v>
      </c>
      <c r="P7" s="1">
        <f>F7*5%</f>
        <v>2000</v>
      </c>
      <c r="Q7" s="1">
        <f>F7*5%</f>
        <v>2000</v>
      </c>
      <c r="R7" s="1">
        <f>O7-P7-Q7</f>
        <v>36402</v>
      </c>
    </row>
    <row r="8" spans="1:19" x14ac:dyDescent="0.25">
      <c r="A8" s="1">
        <v>23452</v>
      </c>
      <c r="B8" s="1" t="s">
        <v>64</v>
      </c>
      <c r="C8" s="1" t="s">
        <v>42</v>
      </c>
      <c r="D8" s="1">
        <v>24676543423</v>
      </c>
      <c r="E8" s="1" t="s">
        <v>15</v>
      </c>
      <c r="F8" s="2">
        <v>70000</v>
      </c>
      <c r="G8" s="1">
        <v>29</v>
      </c>
      <c r="H8" s="1">
        <f t="shared" si="0"/>
        <v>67666.666666666672</v>
      </c>
      <c r="I8" s="1">
        <f t="shared" si="1"/>
        <v>1400</v>
      </c>
      <c r="J8" s="1">
        <f t="shared" si="2"/>
        <v>1400</v>
      </c>
      <c r="K8" s="1">
        <f t="shared" si="3"/>
        <v>2100</v>
      </c>
      <c r="L8" s="1">
        <f t="shared" ref="L8:L11" si="4">F8*4%</f>
        <v>2800</v>
      </c>
      <c r="M8" s="1">
        <v>9</v>
      </c>
      <c r="N8" s="1">
        <f t="shared" ref="N8:N12" si="5">F8/30/8*M8</f>
        <v>2625</v>
      </c>
      <c r="O8" s="1">
        <f t="shared" ref="O8:O12" si="6">H8+I8+J8+K8+L8+M8</f>
        <v>75375.666666666672</v>
      </c>
      <c r="P8" s="1">
        <f t="shared" ref="P8:P12" si="7">F8*5%</f>
        <v>3500</v>
      </c>
      <c r="Q8" s="1">
        <f t="shared" ref="Q8:Q12" si="8">F8*5%</f>
        <v>3500</v>
      </c>
      <c r="R8" s="1">
        <f t="shared" ref="R8:R10" si="9">O8-P8-Q8</f>
        <v>68375.666666666672</v>
      </c>
    </row>
    <row r="9" spans="1:19" x14ac:dyDescent="0.25">
      <c r="A9" s="1">
        <v>23453</v>
      </c>
      <c r="B9" s="1" t="s">
        <v>56</v>
      </c>
      <c r="C9" s="1" t="s">
        <v>42</v>
      </c>
      <c r="D9" s="1">
        <v>23468756544</v>
      </c>
      <c r="E9" s="1" t="s">
        <v>18</v>
      </c>
      <c r="F9" s="2">
        <v>50000</v>
      </c>
      <c r="G9" s="1">
        <v>27</v>
      </c>
      <c r="H9" s="1">
        <f t="shared" si="0"/>
        <v>45000</v>
      </c>
      <c r="I9" s="1">
        <f t="shared" si="1"/>
        <v>1000</v>
      </c>
      <c r="J9" s="1">
        <f t="shared" si="2"/>
        <v>1000</v>
      </c>
      <c r="K9" s="1">
        <f t="shared" si="3"/>
        <v>1500</v>
      </c>
      <c r="L9" s="1">
        <f t="shared" si="4"/>
        <v>2000</v>
      </c>
      <c r="M9" s="1">
        <v>7</v>
      </c>
      <c r="N9" s="1">
        <f t="shared" si="5"/>
        <v>1458.3333333333335</v>
      </c>
      <c r="O9" s="1">
        <f t="shared" si="6"/>
        <v>50507</v>
      </c>
      <c r="P9" s="1">
        <f t="shared" si="7"/>
        <v>2500</v>
      </c>
      <c r="Q9" s="1">
        <f t="shared" si="8"/>
        <v>2500</v>
      </c>
      <c r="R9" s="1">
        <f t="shared" si="9"/>
        <v>45507</v>
      </c>
    </row>
    <row r="10" spans="1:19" x14ac:dyDescent="0.25">
      <c r="A10" s="1">
        <v>23454</v>
      </c>
      <c r="B10" s="1" t="s">
        <v>57</v>
      </c>
      <c r="C10" s="1" t="s">
        <v>42</v>
      </c>
      <c r="D10" s="1">
        <v>24569876543</v>
      </c>
      <c r="E10" s="1" t="s">
        <v>14</v>
      </c>
      <c r="F10" s="2">
        <v>60000</v>
      </c>
      <c r="G10" s="1">
        <v>28</v>
      </c>
      <c r="H10" s="1">
        <f t="shared" si="0"/>
        <v>56000</v>
      </c>
      <c r="I10" s="1">
        <f t="shared" si="1"/>
        <v>1200</v>
      </c>
      <c r="J10" s="1">
        <f t="shared" si="2"/>
        <v>1200</v>
      </c>
      <c r="K10" s="1">
        <f t="shared" si="3"/>
        <v>1800</v>
      </c>
      <c r="L10" s="1">
        <f t="shared" si="4"/>
        <v>2400</v>
      </c>
      <c r="M10" s="1">
        <v>8</v>
      </c>
      <c r="N10" s="1">
        <f t="shared" si="5"/>
        <v>2000</v>
      </c>
      <c r="O10" s="1">
        <f t="shared" si="6"/>
        <v>62608</v>
      </c>
      <c r="P10" s="1">
        <f t="shared" si="7"/>
        <v>3000</v>
      </c>
      <c r="Q10" s="1">
        <f t="shared" si="8"/>
        <v>3000</v>
      </c>
      <c r="R10" s="1">
        <f t="shared" si="9"/>
        <v>56608</v>
      </c>
    </row>
    <row r="11" spans="1:19" x14ac:dyDescent="0.25">
      <c r="A11" s="1">
        <v>23455</v>
      </c>
      <c r="B11" s="1" t="s">
        <v>55</v>
      </c>
      <c r="C11" s="1" t="s">
        <v>42</v>
      </c>
      <c r="D11" s="1">
        <v>24256754567</v>
      </c>
      <c r="E11" s="1" t="s">
        <v>17</v>
      </c>
      <c r="F11" s="2">
        <v>30000</v>
      </c>
      <c r="G11" s="1">
        <v>25</v>
      </c>
      <c r="H11" s="1">
        <f t="shared" si="0"/>
        <v>25000</v>
      </c>
      <c r="I11" s="1">
        <f t="shared" si="1"/>
        <v>600</v>
      </c>
      <c r="J11" s="1">
        <f t="shared" si="2"/>
        <v>600</v>
      </c>
      <c r="K11" s="1">
        <f t="shared" si="3"/>
        <v>900</v>
      </c>
      <c r="L11" s="1">
        <f t="shared" si="4"/>
        <v>1200</v>
      </c>
      <c r="M11" s="1">
        <v>2</v>
      </c>
      <c r="N11" s="1">
        <f t="shared" si="5"/>
        <v>250</v>
      </c>
      <c r="O11" s="1">
        <f t="shared" si="6"/>
        <v>28302</v>
      </c>
      <c r="P11" s="1">
        <f t="shared" si="7"/>
        <v>1500</v>
      </c>
      <c r="Q11" s="1">
        <f t="shared" si="8"/>
        <v>1500</v>
      </c>
      <c r="R11" s="1">
        <f>O11-P11-Q11</f>
        <v>25302</v>
      </c>
    </row>
    <row r="12" spans="1:19" x14ac:dyDescent="0.25">
      <c r="A12" s="1">
        <v>23456</v>
      </c>
      <c r="B12" s="1" t="s">
        <v>22</v>
      </c>
      <c r="C12" s="1" t="s">
        <v>42</v>
      </c>
      <c r="D12" s="1">
        <v>54237890543</v>
      </c>
      <c r="E12" s="1" t="s">
        <v>18</v>
      </c>
      <c r="F12" s="2">
        <v>20000</v>
      </c>
      <c r="G12" s="1">
        <v>30</v>
      </c>
      <c r="H12" s="1">
        <f t="shared" si="0"/>
        <v>20000</v>
      </c>
      <c r="I12" s="1">
        <f t="shared" si="1"/>
        <v>400</v>
      </c>
      <c r="J12" s="1">
        <f t="shared" si="2"/>
        <v>400</v>
      </c>
      <c r="K12" s="1">
        <f t="shared" si="3"/>
        <v>600</v>
      </c>
      <c r="L12" s="1">
        <f>F12*4%</f>
        <v>800</v>
      </c>
      <c r="M12" s="1">
        <v>4</v>
      </c>
      <c r="N12" s="1">
        <f t="shared" si="5"/>
        <v>333.33333333333331</v>
      </c>
      <c r="O12" s="1">
        <f t="shared" si="6"/>
        <v>22204</v>
      </c>
      <c r="P12" s="1">
        <f t="shared" si="7"/>
        <v>1000</v>
      </c>
      <c r="Q12" s="1">
        <f t="shared" si="8"/>
        <v>1000</v>
      </c>
      <c r="R12" s="1">
        <f>O12-P12-Q12</f>
        <v>20204</v>
      </c>
    </row>
    <row r="13" spans="1:19" x14ac:dyDescent="0.25">
      <c r="A13" s="1"/>
      <c r="B13" s="1"/>
      <c r="C13" s="1"/>
      <c r="D13" s="1"/>
      <c r="E13" s="1"/>
      <c r="F13" s="2"/>
      <c r="G13" s="1"/>
      <c r="H13" s="1"/>
      <c r="I13" s="1"/>
      <c r="J13" s="1"/>
      <c r="K13" s="1"/>
      <c r="L13" s="1"/>
      <c r="M13" s="1"/>
      <c r="N13" s="1"/>
      <c r="O13" s="1"/>
      <c r="P13" s="1"/>
      <c r="Q13" s="1"/>
      <c r="R13" s="1"/>
    </row>
  </sheetData>
  <mergeCells count="1">
    <mergeCell ref="A1:R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5B7AA-AE95-4A97-A683-F04EDDEF87CD}">
  <dimension ref="A1:O26"/>
  <sheetViews>
    <sheetView zoomScale="66" zoomScaleNormal="66" workbookViewId="0">
      <selection activeCell="C35" sqref="C35"/>
    </sheetView>
  </sheetViews>
  <sheetFormatPr defaultRowHeight="15" x14ac:dyDescent="0.25"/>
  <cols>
    <col min="1" max="1" width="11.28515625" customWidth="1"/>
    <col min="2" max="2" width="18.7109375" customWidth="1"/>
    <col min="3" max="3" width="13.140625" customWidth="1"/>
    <col min="10" max="10" width="25.28515625" customWidth="1"/>
    <col min="11" max="11" width="12" bestFit="1" customWidth="1"/>
  </cols>
  <sheetData>
    <row r="1" spans="1:15" x14ac:dyDescent="0.25">
      <c r="A1" s="14" t="s">
        <v>63</v>
      </c>
      <c r="B1" s="15"/>
      <c r="C1" s="15"/>
      <c r="D1" s="15"/>
      <c r="E1" s="15"/>
      <c r="F1" s="15"/>
      <c r="G1" s="15"/>
      <c r="H1" s="15"/>
      <c r="I1" s="15"/>
      <c r="J1" s="15"/>
      <c r="K1" s="15"/>
      <c r="L1" s="15"/>
      <c r="M1" s="15"/>
      <c r="N1" s="15"/>
      <c r="O1" s="15"/>
    </row>
    <row r="2" spans="1:15" x14ac:dyDescent="0.25">
      <c r="A2" s="15"/>
      <c r="B2" s="15"/>
      <c r="C2" s="15"/>
      <c r="D2" s="15"/>
      <c r="E2" s="15"/>
      <c r="F2" s="15"/>
      <c r="G2" s="15"/>
      <c r="H2" s="15"/>
      <c r="I2" s="15"/>
      <c r="J2" s="15"/>
      <c r="K2" s="15"/>
      <c r="L2" s="15"/>
      <c r="M2" s="15"/>
      <c r="N2" s="15"/>
      <c r="O2" s="15"/>
    </row>
    <row r="3" spans="1:15" x14ac:dyDescent="0.25">
      <c r="A3" s="15"/>
      <c r="B3" s="15"/>
      <c r="C3" s="15"/>
      <c r="D3" s="15"/>
      <c r="E3" s="15"/>
      <c r="F3" s="15"/>
      <c r="G3" s="15"/>
      <c r="H3" s="15"/>
      <c r="I3" s="15"/>
      <c r="J3" s="15"/>
      <c r="K3" s="15"/>
      <c r="L3" s="15"/>
      <c r="M3" s="15"/>
      <c r="N3" s="15"/>
      <c r="O3" s="15"/>
    </row>
    <row r="4" spans="1:15" x14ac:dyDescent="0.25">
      <c r="A4" s="16" t="s">
        <v>44</v>
      </c>
      <c r="B4" s="17"/>
      <c r="C4" s="17"/>
      <c r="D4" s="17"/>
      <c r="E4" s="17"/>
      <c r="F4" s="17"/>
      <c r="G4" s="17"/>
      <c r="H4" s="17"/>
      <c r="I4" s="17"/>
      <c r="J4" s="17"/>
      <c r="K4" s="17"/>
      <c r="L4" s="17"/>
      <c r="M4" s="17"/>
      <c r="N4" s="17"/>
      <c r="O4" s="17"/>
    </row>
    <row r="5" spans="1:15" x14ac:dyDescent="0.25">
      <c r="A5" s="17"/>
      <c r="B5" s="17"/>
      <c r="C5" s="17"/>
      <c r="D5" s="17"/>
      <c r="E5" s="17"/>
      <c r="F5" s="17"/>
      <c r="G5" s="17"/>
      <c r="H5" s="17"/>
      <c r="I5" s="17"/>
      <c r="J5" s="17"/>
      <c r="K5" s="17"/>
      <c r="L5" s="17"/>
      <c r="M5" s="17"/>
      <c r="N5" s="17"/>
      <c r="O5" s="17"/>
    </row>
    <row r="6" spans="1:15" x14ac:dyDescent="0.25">
      <c r="A6" s="17"/>
      <c r="B6" s="17"/>
      <c r="C6" s="17"/>
      <c r="D6" s="17"/>
      <c r="E6" s="17"/>
      <c r="F6" s="17"/>
      <c r="G6" s="17"/>
      <c r="H6" s="17"/>
      <c r="I6" s="17"/>
      <c r="J6" s="17"/>
      <c r="K6" s="17"/>
      <c r="L6" s="17"/>
      <c r="M6" s="17"/>
      <c r="N6" s="17"/>
      <c r="O6" s="17"/>
    </row>
    <row r="8" spans="1:15" x14ac:dyDescent="0.25">
      <c r="A8" t="s">
        <v>45</v>
      </c>
      <c r="B8" t="str">
        <f>VLOOKUP(B9,Sheet1!A6:R12,2,0)</f>
        <v>GARIMA</v>
      </c>
      <c r="J8" t="s">
        <v>47</v>
      </c>
      <c r="K8" t="str">
        <f>VLOOKUP(Sheet2!B9,Sheet1!A6:R12,3,FALSE)</f>
        <v>P.N.B</v>
      </c>
    </row>
    <row r="9" spans="1:15" x14ac:dyDescent="0.25">
      <c r="A9" t="s">
        <v>48</v>
      </c>
      <c r="B9">
        <v>23452</v>
      </c>
      <c r="J9" t="s">
        <v>43</v>
      </c>
      <c r="K9">
        <f>VLOOKUP(B9,Sheet1!A6:S12,4,0)</f>
        <v>24676543423</v>
      </c>
    </row>
    <row r="10" spans="1:15" x14ac:dyDescent="0.25">
      <c r="A10" t="s">
        <v>46</v>
      </c>
      <c r="B10" t="str">
        <f>VLOOKUP(Sheet2!B9,Sheet1!A6:R12,5,0)</f>
        <v>DOCTOR</v>
      </c>
    </row>
    <row r="14" spans="1:15" ht="28.5" x14ac:dyDescent="0.45">
      <c r="B14" s="6" t="s">
        <v>49</v>
      </c>
      <c r="J14" s="12" t="s">
        <v>58</v>
      </c>
    </row>
    <row r="15" spans="1:15" ht="21" x14ac:dyDescent="0.35">
      <c r="B15" t="s">
        <v>50</v>
      </c>
      <c r="C15">
        <f>VLOOKUP(B9,Sheet1!A6:R12,6,0)</f>
        <v>70000</v>
      </c>
      <c r="J15" s="8" t="s">
        <v>11</v>
      </c>
      <c r="K15">
        <f>VLOOKUP(B9,Sheet1!A6:R12,16,0)</f>
        <v>3500</v>
      </c>
    </row>
    <row r="16" spans="1:15" ht="21" x14ac:dyDescent="0.35">
      <c r="B16" t="s">
        <v>51</v>
      </c>
      <c r="C16">
        <f>VLOOKUP(B9,Sheet1!A6:R12,12,0)</f>
        <v>2800</v>
      </c>
      <c r="J16" s="8" t="s">
        <v>59</v>
      </c>
      <c r="K16">
        <f>VLOOKUP(B9,Sheet1!A6:R12,17,0)</f>
        <v>3500</v>
      </c>
    </row>
    <row r="17" spans="2:12" x14ac:dyDescent="0.25">
      <c r="B17" t="s">
        <v>52</v>
      </c>
      <c r="C17">
        <f>VLOOKUP(B9,Sheet1!A6:R12,11,0)</f>
        <v>2100</v>
      </c>
    </row>
    <row r="18" spans="2:12" x14ac:dyDescent="0.25">
      <c r="B18" t="s">
        <v>53</v>
      </c>
      <c r="C18">
        <f>VLOOKUP(B9,Sheet1!A6:R12,10,0)</f>
        <v>1400</v>
      </c>
    </row>
    <row r="19" spans="2:12" x14ac:dyDescent="0.25">
      <c r="B19" t="s">
        <v>54</v>
      </c>
      <c r="C19" s="7">
        <f>VLOOKUP(B9,Sheet1!A6:R12,14,0)</f>
        <v>2625</v>
      </c>
    </row>
    <row r="24" spans="2:12" ht="25.5" x14ac:dyDescent="0.4">
      <c r="B24" s="9" t="s">
        <v>60</v>
      </c>
      <c r="D24">
        <f>VLOOKUP(B9,Sheet1!A6:R12,15,0)</f>
        <v>75375.666666666672</v>
      </c>
      <c r="J24" s="11" t="s">
        <v>62</v>
      </c>
      <c r="L24">
        <f>SUMPRODUCT(K15:K16)</f>
        <v>7000</v>
      </c>
    </row>
    <row r="26" spans="2:12" ht="30" x14ac:dyDescent="0.45">
      <c r="B26" s="10" t="s">
        <v>61</v>
      </c>
      <c r="D26">
        <f>VLOOKUP(B9,Sheet1!A6:R12,18,0)</f>
        <v>68375.666666666672</v>
      </c>
    </row>
  </sheetData>
  <mergeCells count="2">
    <mergeCell ref="A1:O3"/>
    <mergeCell ref="A4:O6"/>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C7D6CBA-CDC6-4ACF-84D8-B86C1470A43D}">
          <x14:formula1>
            <xm:f>Sheet1!$A$6:$A$13</xm:f>
          </x14:formula1>
          <xm:sqref>B9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BE866-EE95-42FA-AEA4-4B1FBC2371F7}">
  <dimension ref="A1:J16"/>
  <sheetViews>
    <sheetView workbookViewId="0">
      <selection sqref="A1:J2"/>
    </sheetView>
  </sheetViews>
  <sheetFormatPr defaultRowHeight="15" x14ac:dyDescent="0.25"/>
  <sheetData>
    <row r="1" spans="1:10" x14ac:dyDescent="0.25">
      <c r="A1" s="18" t="s">
        <v>72</v>
      </c>
      <c r="B1" s="18"/>
      <c r="C1" s="18"/>
      <c r="D1" s="18"/>
      <c r="E1" s="18"/>
      <c r="F1" s="18"/>
      <c r="G1" s="18"/>
      <c r="H1" s="18"/>
      <c r="I1" s="18"/>
      <c r="J1" s="18"/>
    </row>
    <row r="2" spans="1:10" x14ac:dyDescent="0.25">
      <c r="A2" s="18"/>
      <c r="B2" s="18"/>
      <c r="C2" s="18"/>
      <c r="D2" s="18"/>
      <c r="E2" s="18"/>
      <c r="F2" s="18"/>
      <c r="G2" s="18"/>
      <c r="H2" s="18"/>
      <c r="I2" s="18"/>
      <c r="J2" s="18"/>
    </row>
    <row r="4" spans="1:10" x14ac:dyDescent="0.25">
      <c r="A4" t="s">
        <v>65</v>
      </c>
      <c r="B4" t="s">
        <v>64</v>
      </c>
      <c r="E4" t="s">
        <v>66</v>
      </c>
      <c r="F4">
        <v>9</v>
      </c>
    </row>
    <row r="5" spans="1:10" x14ac:dyDescent="0.25">
      <c r="A5" t="s">
        <v>73</v>
      </c>
      <c r="B5">
        <v>11</v>
      </c>
    </row>
    <row r="6" spans="1:10" x14ac:dyDescent="0.25">
      <c r="B6" s="19" t="s">
        <v>67</v>
      </c>
      <c r="C6" s="19"/>
      <c r="D6" s="19"/>
      <c r="E6" s="19"/>
    </row>
    <row r="7" spans="1:10" x14ac:dyDescent="0.25">
      <c r="B7" s="19"/>
      <c r="C7" s="19"/>
      <c r="D7" s="19"/>
      <c r="E7" s="19"/>
    </row>
    <row r="9" spans="1:10" x14ac:dyDescent="0.25">
      <c r="A9" t="s">
        <v>68</v>
      </c>
      <c r="B9">
        <v>61</v>
      </c>
    </row>
    <row r="10" spans="1:10" x14ac:dyDescent="0.25">
      <c r="A10" t="s">
        <v>74</v>
      </c>
      <c r="B10">
        <v>84</v>
      </c>
    </row>
    <row r="11" spans="1:10" x14ac:dyDescent="0.25">
      <c r="A11" t="s">
        <v>75</v>
      </c>
      <c r="B11">
        <v>89</v>
      </c>
    </row>
    <row r="12" spans="1:10" x14ac:dyDescent="0.25">
      <c r="A12" t="s">
        <v>69</v>
      </c>
      <c r="B12">
        <v>65</v>
      </c>
    </row>
    <row r="13" spans="1:10" x14ac:dyDescent="0.25">
      <c r="A13" t="s">
        <v>70</v>
      </c>
      <c r="B13">
        <v>90</v>
      </c>
    </row>
    <row r="15" spans="1:10" x14ac:dyDescent="0.25">
      <c r="B15" t="s">
        <v>76</v>
      </c>
      <c r="C15">
        <f>SUM(B9:B13)</f>
        <v>389</v>
      </c>
    </row>
    <row r="16" spans="1:10" x14ac:dyDescent="0.25">
      <c r="B16" t="s">
        <v>71</v>
      </c>
      <c r="C16">
        <f>C15/5</f>
        <v>77.8</v>
      </c>
    </row>
  </sheetData>
  <mergeCells count="2">
    <mergeCell ref="A1:J2"/>
    <mergeCell ref="B6:E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FAB3F-A529-49A8-B84E-20559FBA532A}">
  <dimension ref="A1:J16"/>
  <sheetViews>
    <sheetView workbookViewId="0">
      <selection activeCell="R4" sqref="R4"/>
    </sheetView>
  </sheetViews>
  <sheetFormatPr defaultRowHeight="15" x14ac:dyDescent="0.25"/>
  <sheetData>
    <row r="1" spans="1:10" x14ac:dyDescent="0.25">
      <c r="A1" s="18" t="s">
        <v>72</v>
      </c>
      <c r="B1" s="18"/>
      <c r="C1" s="18"/>
      <c r="D1" s="18"/>
      <c r="E1" s="18"/>
      <c r="F1" s="18"/>
      <c r="G1" s="18"/>
      <c r="H1" s="18"/>
      <c r="I1" s="18"/>
      <c r="J1" s="18"/>
    </row>
    <row r="2" spans="1:10" x14ac:dyDescent="0.25">
      <c r="A2" s="18"/>
      <c r="B2" s="18"/>
      <c r="C2" s="18"/>
      <c r="D2" s="18"/>
      <c r="E2" s="18"/>
      <c r="F2" s="18"/>
      <c r="G2" s="18"/>
      <c r="H2" s="18"/>
      <c r="I2" s="18"/>
      <c r="J2" s="18"/>
    </row>
    <row r="4" spans="1:10" x14ac:dyDescent="0.25">
      <c r="A4" t="s">
        <v>65</v>
      </c>
      <c r="B4" t="s">
        <v>64</v>
      </c>
      <c r="E4" t="s">
        <v>66</v>
      </c>
      <c r="F4">
        <v>9</v>
      </c>
    </row>
    <row r="5" spans="1:10" x14ac:dyDescent="0.25">
      <c r="A5" t="s">
        <v>73</v>
      </c>
      <c r="B5">
        <v>11</v>
      </c>
    </row>
    <row r="6" spans="1:10" x14ac:dyDescent="0.25">
      <c r="B6" s="19" t="s">
        <v>67</v>
      </c>
      <c r="C6" s="19"/>
      <c r="D6" s="19"/>
      <c r="E6" s="19"/>
    </row>
    <row r="7" spans="1:10" x14ac:dyDescent="0.25">
      <c r="B7" s="19"/>
      <c r="C7" s="19"/>
      <c r="D7" s="19"/>
      <c r="E7" s="19"/>
    </row>
    <row r="9" spans="1:10" x14ac:dyDescent="0.25">
      <c r="A9" t="s">
        <v>68</v>
      </c>
      <c r="B9">
        <v>61</v>
      </c>
    </row>
    <row r="10" spans="1:10" x14ac:dyDescent="0.25">
      <c r="A10" t="s">
        <v>74</v>
      </c>
      <c r="B10">
        <v>84</v>
      </c>
    </row>
    <row r="11" spans="1:10" x14ac:dyDescent="0.25">
      <c r="A11" t="s">
        <v>75</v>
      </c>
      <c r="B11">
        <v>89</v>
      </c>
    </row>
    <row r="12" spans="1:10" x14ac:dyDescent="0.25">
      <c r="A12" t="s">
        <v>69</v>
      </c>
      <c r="B12">
        <v>65</v>
      </c>
    </row>
    <row r="13" spans="1:10" x14ac:dyDescent="0.25">
      <c r="A13" t="s">
        <v>70</v>
      </c>
      <c r="B13">
        <v>90</v>
      </c>
    </row>
    <row r="15" spans="1:10" x14ac:dyDescent="0.25">
      <c r="B15" t="s">
        <v>76</v>
      </c>
      <c r="C15">
        <f>SUM(B9:B13)</f>
        <v>389</v>
      </c>
    </row>
    <row r="16" spans="1:10" x14ac:dyDescent="0.25">
      <c r="B16" t="s">
        <v>71</v>
      </c>
      <c r="C16">
        <f>C15/5</f>
        <v>77.8</v>
      </c>
    </row>
  </sheetData>
  <mergeCells count="2">
    <mergeCell ref="A1:J2"/>
    <mergeCell ref="B6:E7"/>
  </mergeCells>
  <conditionalFormatting sqref="A9:D16">
    <cfRule type="cellIs" dxfId="2" priority="1" operator="greaterThan">
      <formula>89</formula>
    </cfRule>
  </conditionalFormatting>
  <conditionalFormatting sqref="A1:J2">
    <cfRule type="cellIs" dxfId="1" priority="3" operator="greaterThan">
      <formula>89</formula>
    </cfRule>
  </conditionalFormatting>
  <conditionalFormatting sqref="B11">
    <cfRule type="cellIs" dxfId="0" priority="2" operator="greaterThan">
      <formula>89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Sheet7</vt:lpstr>
      <vt:lpstr>Sheet1</vt:lpstr>
      <vt:lpstr>Sheet2</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Literacyindia</dc:creator>
  <cp:lastModifiedBy>Literacyindia</cp:lastModifiedBy>
  <dcterms:created xsi:type="dcterms:W3CDTF">2024-06-10T17:40:51Z</dcterms:created>
  <dcterms:modified xsi:type="dcterms:W3CDTF">2024-06-25T11:15:42Z</dcterms:modified>
</cp:coreProperties>
</file>