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ima Jain\Downloads\"/>
    </mc:Choice>
  </mc:AlternateContent>
  <xr:revisionPtr revIDLastSave="0" documentId="13_ncr:1_{296230A2-817A-42E2-A6CB-6274984ECFD4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Questions" sheetId="2" r:id="rId1"/>
    <sheet name="Data" sheetId="1" r:id="rId2"/>
    <sheet name="qs 1" sheetId="6" r:id="rId3"/>
    <sheet name="q2" sheetId="7" r:id="rId4"/>
    <sheet name="q3" sheetId="8" r:id="rId5"/>
    <sheet name="Generation wise spending" sheetId="3" r:id="rId6"/>
    <sheet name="Category wise spending" sheetId="4" r:id="rId7"/>
    <sheet name="category &amp; Generation wise spen" sheetId="5" r:id="rId8"/>
  </sheets>
  <definedNames>
    <definedName name="_xlnm._FilterDatabase" localSheetId="1" hidden="1">Data!$A$1:$C$29</definedName>
  </definedNames>
  <calcPr calcId="181029"/>
  <pivotCaches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3" i="8"/>
  <c r="C11" i="8"/>
  <c r="D11" i="8"/>
  <c r="E11" i="8"/>
  <c r="B11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B4" i="8"/>
  <c r="B5" i="8"/>
  <c r="B6" i="8"/>
  <c r="B7" i="8"/>
  <c r="B8" i="8"/>
  <c r="B9" i="8"/>
  <c r="B3" i="8"/>
  <c r="C10" i="7"/>
  <c r="C3" i="7"/>
  <c r="C4" i="7"/>
  <c r="C5" i="7"/>
  <c r="C6" i="7"/>
  <c r="C7" i="7"/>
  <c r="C8" i="7"/>
  <c r="C2" i="7"/>
  <c r="B10" i="7"/>
  <c r="B3" i="7"/>
  <c r="B4" i="7"/>
  <c r="B5" i="7"/>
  <c r="B6" i="7"/>
  <c r="B7" i="7"/>
  <c r="B8" i="7"/>
  <c r="B2" i="7"/>
  <c r="C6" i="6"/>
  <c r="C3" i="6"/>
  <c r="C4" i="6"/>
  <c r="C5" i="6"/>
  <c r="C2" i="6"/>
  <c r="F5" i="3"/>
  <c r="B6" i="6"/>
  <c r="B3" i="6"/>
  <c r="B4" i="6"/>
  <c r="B5" i="6"/>
  <c r="B2" i="6"/>
  <c r="H6" i="5"/>
  <c r="I6" i="5"/>
  <c r="J6" i="5"/>
  <c r="K6" i="5"/>
  <c r="L6" i="5"/>
  <c r="M6" i="5"/>
  <c r="N6" i="5"/>
  <c r="H7" i="5"/>
  <c r="I7" i="5"/>
  <c r="J7" i="5"/>
  <c r="K7" i="5"/>
  <c r="L7" i="5"/>
  <c r="M7" i="5"/>
  <c r="N7" i="5"/>
  <c r="H8" i="5"/>
  <c r="I8" i="5"/>
  <c r="J8" i="5"/>
  <c r="K8" i="5"/>
  <c r="L8" i="5"/>
  <c r="M8" i="5"/>
  <c r="N8" i="5"/>
  <c r="I5" i="5"/>
  <c r="J5" i="5"/>
  <c r="K5" i="5"/>
  <c r="O5" i="5" s="1"/>
  <c r="L5" i="5"/>
  <c r="M5" i="5"/>
  <c r="N5" i="5"/>
  <c r="H5" i="5"/>
  <c r="G5" i="4"/>
  <c r="G6" i="4"/>
  <c r="G7" i="4"/>
  <c r="G8" i="4"/>
  <c r="G9" i="4"/>
  <c r="G10" i="4"/>
  <c r="G4" i="4"/>
  <c r="E6" i="3"/>
  <c r="E7" i="3"/>
  <c r="E8" i="3"/>
  <c r="E5" i="3"/>
  <c r="O8" i="5" l="1"/>
  <c r="O7" i="5"/>
  <c r="O9" i="5" s="1"/>
  <c r="O6" i="5"/>
  <c r="H9" i="4"/>
  <c r="H6" i="4"/>
  <c r="E9" i="3"/>
  <c r="F8" i="3" s="1"/>
  <c r="G11" i="4"/>
  <c r="H4" i="4" s="1"/>
  <c r="P6" i="5" l="1"/>
  <c r="P7" i="5"/>
  <c r="H8" i="4"/>
  <c r="P5" i="5"/>
  <c r="H7" i="4"/>
  <c r="H5" i="4"/>
  <c r="H11" i="4" s="1"/>
  <c r="H10" i="4"/>
  <c r="P8" i="5"/>
  <c r="F9" i="3"/>
  <c r="F7" i="3"/>
  <c r="F6" i="3"/>
  <c r="P9" i="5" l="1"/>
</calcChain>
</file>

<file path=xl/sharedStrings.xml><?xml version="1.0" encoding="utf-8"?>
<sst xmlns="http://schemas.openxmlformats.org/spreadsheetml/2006/main" count="265" uniqueCount="36">
  <si>
    <t>Generation</t>
  </si>
  <si>
    <t>Category</t>
  </si>
  <si>
    <t>% of Spending</t>
  </si>
  <si>
    <t>Millenials</t>
  </si>
  <si>
    <t>Restaurants</t>
  </si>
  <si>
    <t>Groceries</t>
  </si>
  <si>
    <t>Gasoline</t>
  </si>
  <si>
    <t>Pharmacies</t>
  </si>
  <si>
    <t>Furniture/Building</t>
  </si>
  <si>
    <t>Elec/Hobbies/Clothing</t>
  </si>
  <si>
    <t>General/Misc</t>
  </si>
  <si>
    <t>Generation X</t>
  </si>
  <si>
    <t>Baby Boomers</t>
  </si>
  <si>
    <t>Traditionalists</t>
  </si>
  <si>
    <t>1. Generation wise Spending</t>
  </si>
  <si>
    <t>3. Generation and Category wise spending</t>
  </si>
  <si>
    <t>2. Category wise Spending</t>
  </si>
  <si>
    <t>(blank)</t>
  </si>
  <si>
    <t>Sum of % of Spending</t>
  </si>
  <si>
    <t>Total</t>
  </si>
  <si>
    <t>Analyse</t>
  </si>
  <si>
    <t>Option</t>
  </si>
  <si>
    <t>Classic</t>
  </si>
  <si>
    <t>Display</t>
  </si>
  <si>
    <t>Note</t>
  </si>
  <si>
    <t>By using Formula</t>
  </si>
  <si>
    <t>Percentage</t>
  </si>
  <si>
    <t>Category &amp; Generations</t>
  </si>
  <si>
    <t>Spending</t>
  </si>
  <si>
    <t>Row Labels</t>
  </si>
  <si>
    <t>Grand Total</t>
  </si>
  <si>
    <t>percent</t>
  </si>
  <si>
    <t>spending</t>
  </si>
  <si>
    <t>total</t>
  </si>
  <si>
    <t>percentage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</si>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</sst>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8" fillId="33" borderId="0" xfId="0" applyFont="1" applyFill="1"/>
    <xf numFmtId="0" fontId="16" fillId="0" borderId="0" xfId="0" applyFont="1"/>
    <xf numFmtId="0" fontId="0" fillId="0" borderId="0" xfId="0" pivotButton="1"/>
    <xf numFmtId="0" fontId="16" fillId="35" borderId="10" xfId="0" applyFont="1" applyFill="1" applyBorder="1"/>
    <xf numFmtId="0" fontId="16" fillId="36" borderId="0" xfId="0" applyFont="1" applyFill="1"/>
    <xf numFmtId="0" fontId="0" fillId="36" borderId="0" xfId="0" applyFill="1"/>
    <xf numFmtId="10" fontId="0" fillId="0" borderId="0" xfId="0" applyNumberFormat="1"/>
    <xf numFmtId="0" fontId="0" fillId="0" borderId="0" xfId="42" applyNumberFormat="1" applyFont="1"/>
    <xf numFmtId="2" fontId="0" fillId="0" borderId="0" xfId="0" applyNumberFormat="1"/>
    <xf numFmtId="0" fontId="16" fillId="0" borderId="0" xfId="42" applyNumberFormat="1" applyFont="1"/>
    <xf numFmtId="164" fontId="0" fillId="0" borderId="0" xfId="42" applyNumberFormat="1" applyFont="1"/>
    <xf numFmtId="2" fontId="16" fillId="0" borderId="0" xfId="0" applyNumberFormat="1" applyFont="1"/>
    <xf numFmtId="0" fontId="16" fillId="37" borderId="0" xfId="0" applyFont="1" applyFill="1"/>
    <xf numFmtId="0" fontId="16" fillId="34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7985564304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'qs 1'!$B$1</c:f>
              <c:strCache>
                <c:ptCount val="1"/>
                <c:pt idx="0">
                  <c:v>Spending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'qs 1'!$A$2:$A$5</c:f>
              <c:strCache>
                <c:ptCount val="4"/>
                <c:pt idx="0">
                  <c:v>Millenials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'qs 1'!$B$2:$B$5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1-4BB2-834A-05ECEBED6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627232"/>
        <c:axId val="744629312"/>
      </c:barChart>
      <c:catAx>
        <c:axId val="7446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9312"/>
        <c:crosses val="autoZero"/>
        <c:auto val="1"/>
        <c:lblAlgn val="ctr"/>
        <c:lblOffset val="100"/>
        <c:noMultiLvlLbl val="0"/>
      </c:catAx>
      <c:valAx>
        <c:axId val="744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  <a:r>
              <a:rPr lang="en-IN" baseline="0"/>
              <a:t> wise spending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spending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'q2'!$A$2:$A$8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0.67800000000000005</c:v>
                </c:pt>
                <c:pt idx="1">
                  <c:v>1.046</c:v>
                </c:pt>
                <c:pt idx="2">
                  <c:v>0.35700000000000004</c:v>
                </c:pt>
                <c:pt idx="3">
                  <c:v>0.16</c:v>
                </c:pt>
                <c:pt idx="4">
                  <c:v>0.312</c:v>
                </c:pt>
                <c:pt idx="5">
                  <c:v>0.61799999999999999</c:v>
                </c:pt>
                <c:pt idx="6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033-8231-9D25947B207E}"/>
            </c:ext>
          </c:extLst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'q2'!$A$2:$A$8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'q2'!$C$2:$C$8</c:f>
              <c:numCache>
                <c:formatCode>General</c:formatCode>
                <c:ptCount val="7"/>
                <c:pt idx="0">
                  <c:v>16.954238559639911</c:v>
                </c:pt>
                <c:pt idx="1">
                  <c:v>26.156539134783696</c:v>
                </c:pt>
                <c:pt idx="2">
                  <c:v>8.9272318079519888</c:v>
                </c:pt>
                <c:pt idx="3">
                  <c:v>4.0010002500625159</c:v>
                </c:pt>
                <c:pt idx="4">
                  <c:v>7.8019504876219061</c:v>
                </c:pt>
                <c:pt idx="5">
                  <c:v>15.453863465866466</c:v>
                </c:pt>
                <c:pt idx="6">
                  <c:v>20.705176294073517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8-4033-8231-9D25947B2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628480"/>
        <c:axId val="744627648"/>
      </c:barChart>
      <c:catAx>
        <c:axId val="7446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7648"/>
        <c:crosses val="autoZero"/>
        <c:auto val="1"/>
        <c:lblAlgn val="ctr"/>
        <c:lblOffset val="100"/>
        <c:noMultiLvlLbl val="0"/>
      </c:catAx>
      <c:valAx>
        <c:axId val="74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'q3'!$B$1:$B$2</c:f>
              <c:strCache>
                <c:ptCount val="2"/>
                <c:pt idx="0">
                  <c:v>generation</c:v>
                </c:pt>
                <c:pt idx="1">
                  <c:v>Millenials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'q3'!$A$3:$A$9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'q3'!$B$3:$B$9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0.217</c:v>
                </c:pt>
                <c:pt idx="2">
                  <c:v>0.108</c:v>
                </c:pt>
                <c:pt idx="3">
                  <c:v>0.03</c:v>
                </c:pt>
                <c:pt idx="4">
                  <c:v>4.4999999999999998E-2</c:v>
                </c:pt>
                <c:pt idx="5">
                  <c:v>0.185</c:v>
                </c:pt>
                <c:pt idx="6">
                  <c:v>0.17699999999999999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37A-AC34-60676DF6EFBE}"/>
            </c:ext>
          </c:extLst>
        </c:ser>
        <c:ser>
          <c:idx val="1"/>
          <c:order val="1"/>
          <c:tx>
            <c:strRef>
              <c:f>'q3'!$C$1:$C$2</c:f>
              <c:strCache>
                <c:ptCount val="2"/>
                <c:pt idx="0">
                  <c:v>generation</c:v>
                </c:pt>
                <c:pt idx="1">
                  <c:v>Generation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'q3'!$A$3:$A$9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'q3'!$C$3:$C$9</c:f>
              <c:numCache>
                <c:formatCode>General</c:formatCode>
                <c:ptCount val="7"/>
                <c:pt idx="0">
                  <c:v>0.17699999999999999</c:v>
                </c:pt>
                <c:pt idx="1">
                  <c:v>0.253</c:v>
                </c:pt>
                <c:pt idx="2">
                  <c:v>9.7000000000000003E-2</c:v>
                </c:pt>
                <c:pt idx="3">
                  <c:v>2.9000000000000001E-2</c:v>
                </c:pt>
                <c:pt idx="4">
                  <c:v>7.2999999999999995E-2</c:v>
                </c:pt>
                <c:pt idx="5">
                  <c:v>0.16800000000000001</c:v>
                </c:pt>
                <c:pt idx="6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1-437A-AC34-60676DF6EFBE}"/>
            </c:ext>
          </c:extLst>
        </c:ser>
        <c:ser>
          <c:idx val="2"/>
          <c:order val="2"/>
          <c:tx>
            <c:strRef>
              <c:f>'q3'!$D$1:$D$2</c:f>
              <c:strCache>
                <c:ptCount val="2"/>
                <c:pt idx="0">
                  <c:v>generation</c:v>
                </c:pt>
                <c:pt idx="1">
                  <c:v>Baby Boomers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'q3'!$A$3:$A$9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'q3'!$D$3:$D$9</c:f>
              <c:numCache>
                <c:formatCode>General</c:formatCode>
                <c:ptCount val="7"/>
                <c:pt idx="0">
                  <c:v>0.13500000000000001</c:v>
                </c:pt>
                <c:pt idx="1">
                  <c:v>0.27200000000000002</c:v>
                </c:pt>
                <c:pt idx="2">
                  <c:v>8.5000000000000006E-2</c:v>
                </c:pt>
                <c:pt idx="3">
                  <c:v>3.6999999999999998E-2</c:v>
                </c:pt>
                <c:pt idx="4">
                  <c:v>0.1</c:v>
                </c:pt>
                <c:pt idx="5">
                  <c:v>0.14699999999999999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1-437A-AC34-60676DF6EFBE}"/>
            </c:ext>
          </c:extLst>
        </c:ser>
        <c:ser>
          <c:idx val="3"/>
          <c:order val="3"/>
          <c:tx>
            <c:strRef>
              <c:f>'q3'!$E$1:$E$2</c:f>
              <c:strCache>
                <c:ptCount val="2"/>
                <c:pt idx="0">
                  <c:v>generation</c:v>
                </c:pt>
                <c:pt idx="1">
                  <c:v>Traditionalists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'q3'!$A$3:$A$9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'q3'!$E$3:$E$9</c:f>
              <c:numCache>
                <c:formatCode>General</c:formatCode>
                <c:ptCount val="7"/>
                <c:pt idx="0">
                  <c:v>0.128</c:v>
                </c:pt>
                <c:pt idx="1">
                  <c:v>0.30399999999999999</c:v>
                </c:pt>
                <c:pt idx="2">
                  <c:v>6.7000000000000004E-2</c:v>
                </c:pt>
                <c:pt idx="3">
                  <c:v>6.4000000000000001E-2</c:v>
                </c:pt>
                <c:pt idx="4">
                  <c:v>9.4E-2</c:v>
                </c:pt>
                <c:pt idx="5">
                  <c:v>0.11799999999999999</c:v>
                </c:pt>
                <c:pt idx="6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1-437A-AC34-60676DF6E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5083696"/>
        <c:axId val="805085776"/>
      </c:barChart>
      <c:lineChart>
        <c:grouping val="standard"/>
        <c:varyColors val="0"/>
        <c:ser>
          <c:idx val="4"/>
          <c:order val="4"/>
          <c:tx>
            <c:strRef>
              <c:f>'q3'!$F$1:$F$2</c:f>
              <c:strCache>
                <c:ptCount val="2"/>
                <c:pt idx="0">
                  <c:v>generation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'q3'!$A$3:$A$9</c:f>
              <c:strCache>
                <c:ptCount val="7"/>
                <c:pt idx="0">
                  <c:v>Restaurants</c:v>
                </c:pt>
                <c:pt idx="1">
                  <c:v>Groceries</c:v>
                </c:pt>
                <c:pt idx="2">
                  <c:v>Gasoline</c:v>
                </c:pt>
                <c:pt idx="3">
                  <c:v>Pharmacies</c:v>
                </c:pt>
                <c:pt idx="4">
                  <c:v>Furniture/Building</c:v>
                </c:pt>
                <c:pt idx="5">
                  <c:v>Elec/Hobbies/Clothing</c:v>
                </c:pt>
                <c:pt idx="6">
                  <c:v>General/Misc</c:v>
                </c:pt>
              </c:strCache>
            </c:strRef>
          </c:cat>
          <c:val>
            <c:numRef>
              <c:f>'q3'!$F$3:$F$9</c:f>
              <c:numCache>
                <c:formatCode>General</c:formatCode>
                <c:ptCount val="7"/>
                <c:pt idx="0">
                  <c:v>0.67800000000000005</c:v>
                </c:pt>
                <c:pt idx="1">
                  <c:v>1.046</c:v>
                </c:pt>
                <c:pt idx="2">
                  <c:v>0.35700000000000004</c:v>
                </c:pt>
                <c:pt idx="3">
                  <c:v>0.16</c:v>
                </c:pt>
                <c:pt idx="4">
                  <c:v>0.312</c:v>
                </c:pt>
                <c:pt idx="5">
                  <c:v>0.61799999999999999</c:v>
                </c:pt>
                <c:pt idx="6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81-437A-AC34-60676DF6E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5083696"/>
        <c:axId val="805085776"/>
      </c:lineChart>
      <c:catAx>
        <c:axId val="8050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5776"/>
        <c:crosses val="autoZero"/>
        <c:auto val="1"/>
        <c:lblAlgn val="ctr"/>
        <c:lblOffset val="100"/>
        <c:noMultiLvlLbl val="0"/>
      </c:catAx>
      <c:valAx>
        <c:axId val="8050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91440</xdr:rowOff>
    </xdr:from>
    <xdr:to>
      <xdr:col>10</xdr:col>
      <xdr:colOff>579120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AEAE9-F329-710D-60E7-5DE2B88B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152400</xdr:rowOff>
    </xdr:from>
    <xdr:to>
      <xdr:col>15</xdr:col>
      <xdr:colOff>38100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9EC91-3EEA-8878-2C1B-C1185720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45720</xdr:rowOff>
    </xdr:from>
    <xdr:to>
      <xdr:col>23</xdr:col>
      <xdr:colOff>68580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F0DAC-FD02-F8A5-0301-7AD8C28C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Mari Shankar -Creative Team" refreshedDate="44770.77976597222" createdVersion="5" refreshedVersion="5" minRefreshableVersion="3" recordCount="29" xr:uid="{00000000-000A-0000-FFFF-FFFF05000000}">
  <cacheSource type="worksheet">
    <worksheetSource ref="A1:C1048576" sheet="Data"/>
  </cacheSource>
  <cacheFields count="3">
    <cacheField name="Generation" numFmtId="0">
      <sharedItems containsBlank="1" count="5">
        <s v="Millenials"/>
        <s v="Generation X"/>
        <s v="Baby Boomers"/>
        <s v="Traditionalists"/>
        <m/>
      </sharedItems>
    </cacheField>
    <cacheField name="Category" numFmtId="0">
      <sharedItems containsBlank="1" count="8">
        <s v="Restaurants"/>
        <s v="Groceries"/>
        <s v="Gasoline"/>
        <s v="Pharmacies"/>
        <s v="Furniture/Building"/>
        <s v="Elec/Hobbies/Clothing"/>
        <s v="General/Misc"/>
        <m/>
      </sharedItems>
    </cacheField>
    <cacheField name="% of Spending" numFmtId="0">
      <sharedItems containsString="0" containsBlank="1" containsNumber="1" minValue="2.9000000000000001E-2" maxValue="0.30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0.23799999999999999"/>
  </r>
  <r>
    <x v="0"/>
    <x v="1"/>
    <n v="0.217"/>
  </r>
  <r>
    <x v="0"/>
    <x v="2"/>
    <n v="0.108"/>
  </r>
  <r>
    <x v="0"/>
    <x v="3"/>
    <n v="0.03"/>
  </r>
  <r>
    <x v="0"/>
    <x v="4"/>
    <n v="4.4999999999999998E-2"/>
  </r>
  <r>
    <x v="0"/>
    <x v="5"/>
    <n v="0.185"/>
  </r>
  <r>
    <x v="0"/>
    <x v="6"/>
    <n v="0.17699999999999999"/>
  </r>
  <r>
    <x v="1"/>
    <x v="0"/>
    <n v="0.17699999999999999"/>
  </r>
  <r>
    <x v="1"/>
    <x v="1"/>
    <n v="0.253"/>
  </r>
  <r>
    <x v="1"/>
    <x v="2"/>
    <n v="9.7000000000000003E-2"/>
  </r>
  <r>
    <x v="1"/>
    <x v="3"/>
    <n v="2.9000000000000001E-2"/>
  </r>
  <r>
    <x v="1"/>
    <x v="4"/>
    <n v="7.2999999999999995E-2"/>
  </r>
  <r>
    <x v="1"/>
    <x v="5"/>
    <n v="0.16800000000000001"/>
  </r>
  <r>
    <x v="1"/>
    <x v="6"/>
    <n v="0.20300000000000001"/>
  </r>
  <r>
    <x v="2"/>
    <x v="0"/>
    <n v="0.13500000000000001"/>
  </r>
  <r>
    <x v="2"/>
    <x v="1"/>
    <n v="0.27200000000000002"/>
  </r>
  <r>
    <x v="2"/>
    <x v="2"/>
    <n v="8.5000000000000006E-2"/>
  </r>
  <r>
    <x v="2"/>
    <x v="3"/>
    <n v="3.6999999999999998E-2"/>
  </r>
  <r>
    <x v="2"/>
    <x v="4"/>
    <n v="0.1"/>
  </r>
  <r>
    <x v="2"/>
    <x v="5"/>
    <n v="0.14699999999999999"/>
  </r>
  <r>
    <x v="2"/>
    <x v="6"/>
    <n v="0.223"/>
  </r>
  <r>
    <x v="3"/>
    <x v="0"/>
    <n v="0.128"/>
  </r>
  <r>
    <x v="3"/>
    <x v="1"/>
    <n v="0.30399999999999999"/>
  </r>
  <r>
    <x v="3"/>
    <x v="2"/>
    <n v="6.7000000000000004E-2"/>
  </r>
  <r>
    <x v="3"/>
    <x v="3"/>
    <n v="6.4000000000000001E-2"/>
  </r>
  <r>
    <x v="3"/>
    <x v="4"/>
    <n v="9.4E-2"/>
  </r>
  <r>
    <x v="3"/>
    <x v="5"/>
    <n v="0.11799999999999999"/>
  </r>
  <r>
    <x v="3"/>
    <x v="6"/>
    <n v="0.22500000000000001"/>
  </r>
  <r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64E58-D8BF-46B4-B369-10695BBF159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8:B14" firstHeaderRow="1" firstDataRow="1" firstDataCol="1"/>
  <pivotFields count="3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% of Spend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6F74C-D975-440C-A277-9E45B31E06BC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13:B22" firstHeaderRow="1" firstDataRow="1" firstDataCol="1"/>
  <pivotFields count="3">
    <pivotField showAll="0"/>
    <pivotField axis="axisRow" showAll="0">
      <items count="9">
        <item x="5"/>
        <item x="4"/>
        <item x="2"/>
        <item x="6"/>
        <item x="1"/>
        <item x="3"/>
        <item x="0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% of Spend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D97F4-00DE-415B-882F-B4C7BCF4F2E5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14:B52" firstHeaderRow="1" firstDataRow="1" firstDataCol="1"/>
  <pivotFields count="3"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9">
        <item x="5"/>
        <item x="4"/>
        <item x="2"/>
        <item x="6"/>
        <item x="1"/>
        <item x="3"/>
        <item x="0"/>
        <item x="7"/>
        <item t="default"/>
      </items>
    </pivotField>
    <pivotField dataField="1" showAl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 v="4"/>
    </i>
    <i t="grand">
      <x/>
    </i>
  </rowItems>
  <colItems count="1">
    <i/>
  </colItems>
  <dataFields count="1">
    <dataField name="Sum of % of Spend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B9" firstHeaderRow="2" firstDataRow="2" firstDataCol="1"/>
  <pivotFields count="3">
    <pivotField axis="axisRow" compact="0" outline="0" showAll="0" defaultSubtotal="0">
      <items count="5">
        <item x="2"/>
        <item x="1"/>
        <item x="0"/>
        <item x="3"/>
        <item x="4"/>
      </items>
    </pivotField>
    <pivotField compact="0" outline="0" showAll="0" defaultSubtotal="0"/>
    <pivotField dataField="1" compact="0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% of Spending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B12" firstHeaderRow="2" firstDataRow="2" firstDataCol="1"/>
  <pivotFields count="3">
    <pivotField compact="0" outline="0" showAll="0" defaultSubtotal="0"/>
    <pivotField axis="axisRow" compact="0" outline="0" showAll="0" defaultSubtotal="0">
      <items count="8">
        <item x="5"/>
        <item x="4"/>
        <item x="2"/>
        <item x="6"/>
        <item x="1"/>
        <item x="3"/>
        <item x="0"/>
        <item x="7"/>
      </items>
    </pivotField>
    <pivotField dataField="1" compact="0" outlin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% of Spending" fld="2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C33" firstHeaderRow="2" firstDataRow="2" firstDataCol="2"/>
  <pivotFields count="3">
    <pivotField axis="axisRow" compact="0" outline="0" showAll="0" defaultSubtotal="0">
      <items count="5">
        <item x="2"/>
        <item x="1"/>
        <item x="0"/>
        <item x="3"/>
        <item x="4"/>
      </items>
    </pivotField>
    <pivotField axis="axisRow" compact="0" outline="0" showAll="0" defaultSubtotal="0">
      <items count="8">
        <item x="5"/>
        <item x="4"/>
        <item x="2"/>
        <item x="6"/>
        <item x="1"/>
        <item x="3"/>
        <item x="0"/>
        <item x="7"/>
      </items>
    </pivotField>
    <pivotField dataField="1" compact="0" outline="0" showAll="0" defaultSubtotal="0"/>
  </pivotFields>
  <rowFields count="2">
    <field x="0"/>
    <field x="1"/>
  </rowFields>
  <rowItems count="2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 v="7"/>
    </i>
  </rowItems>
  <colItems count="1">
    <i/>
  </colItems>
  <dataFields count="1">
    <dataField name="Sum of % of Spending" fld="2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2" sqref="B2"/>
    </sheetView>
  </sheetViews>
  <sheetFormatPr defaultRowHeight="14.4" x14ac:dyDescent="0.3"/>
  <cols>
    <col min="2" max="2" width="50.88671875" customWidth="1"/>
  </cols>
  <sheetData>
    <row r="2" spans="2:2" x14ac:dyDescent="0.3">
      <c r="B2" t="s">
        <v>14</v>
      </c>
    </row>
    <row r="3" spans="2:2" x14ac:dyDescent="0.3">
      <c r="B3" t="s">
        <v>16</v>
      </c>
    </row>
    <row r="4" spans="2:2" x14ac:dyDescent="0.3">
      <c r="B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G1" sqref="G1:H8"/>
    </sheetView>
  </sheetViews>
  <sheetFormatPr defaultColWidth="13" defaultRowHeight="14.4" x14ac:dyDescent="0.3"/>
  <cols>
    <col min="1" max="1" width="13.6640625" bestFit="1" customWidth="1"/>
    <col min="2" max="2" width="21.44140625" bestFit="1" customWidth="1"/>
    <col min="3" max="3" width="15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G1" s="2" t="s">
        <v>0</v>
      </c>
      <c r="H1" s="2" t="s">
        <v>1</v>
      </c>
    </row>
    <row r="2" spans="1:8" x14ac:dyDescent="0.3">
      <c r="A2" t="s">
        <v>3</v>
      </c>
      <c r="B2" t="s">
        <v>4</v>
      </c>
      <c r="C2">
        <v>0.23799999999999999</v>
      </c>
      <c r="G2" t="s">
        <v>3</v>
      </c>
      <c r="H2" t="s">
        <v>4</v>
      </c>
    </row>
    <row r="3" spans="1:8" x14ac:dyDescent="0.3">
      <c r="A3" t="s">
        <v>3</v>
      </c>
      <c r="B3" t="s">
        <v>5</v>
      </c>
      <c r="C3">
        <v>0.217</v>
      </c>
      <c r="G3" t="s">
        <v>11</v>
      </c>
      <c r="H3" t="s">
        <v>5</v>
      </c>
    </row>
    <row r="4" spans="1:8" x14ac:dyDescent="0.3">
      <c r="A4" t="s">
        <v>3</v>
      </c>
      <c r="B4" t="s">
        <v>6</v>
      </c>
      <c r="C4">
        <v>0.108</v>
      </c>
      <c r="G4" t="s">
        <v>12</v>
      </c>
      <c r="H4" t="s">
        <v>6</v>
      </c>
    </row>
    <row r="5" spans="1:8" x14ac:dyDescent="0.3">
      <c r="A5" t="s">
        <v>3</v>
      </c>
      <c r="B5" t="s">
        <v>7</v>
      </c>
      <c r="C5">
        <v>0.03</v>
      </c>
      <c r="G5" t="s">
        <v>13</v>
      </c>
      <c r="H5" t="s">
        <v>7</v>
      </c>
    </row>
    <row r="6" spans="1:8" x14ac:dyDescent="0.3">
      <c r="A6" t="s">
        <v>3</v>
      </c>
      <c r="B6" t="s">
        <v>8</v>
      </c>
      <c r="C6">
        <v>4.4999999999999998E-2</v>
      </c>
      <c r="H6" t="s">
        <v>8</v>
      </c>
    </row>
    <row r="7" spans="1:8" x14ac:dyDescent="0.3">
      <c r="A7" t="s">
        <v>3</v>
      </c>
      <c r="B7" t="s">
        <v>9</v>
      </c>
      <c r="C7">
        <v>0.185</v>
      </c>
      <c r="H7" t="s">
        <v>9</v>
      </c>
    </row>
    <row r="8" spans="1:8" x14ac:dyDescent="0.3">
      <c r="A8" t="s">
        <v>3</v>
      </c>
      <c r="B8" t="s">
        <v>10</v>
      </c>
      <c r="C8">
        <v>0.17699999999999999</v>
      </c>
      <c r="H8" t="s">
        <v>10</v>
      </c>
    </row>
    <row r="9" spans="1:8" x14ac:dyDescent="0.3">
      <c r="A9" t="s">
        <v>11</v>
      </c>
      <c r="B9" t="s">
        <v>4</v>
      </c>
      <c r="C9">
        <v>0.17699999999999999</v>
      </c>
    </row>
    <row r="10" spans="1:8" x14ac:dyDescent="0.3">
      <c r="A10" t="s">
        <v>11</v>
      </c>
      <c r="B10" t="s">
        <v>5</v>
      </c>
      <c r="C10">
        <v>0.253</v>
      </c>
    </row>
    <row r="11" spans="1:8" x14ac:dyDescent="0.3">
      <c r="A11" t="s">
        <v>11</v>
      </c>
      <c r="B11" t="s">
        <v>6</v>
      </c>
      <c r="C11">
        <v>9.7000000000000003E-2</v>
      </c>
    </row>
    <row r="12" spans="1:8" x14ac:dyDescent="0.3">
      <c r="A12" t="s">
        <v>11</v>
      </c>
      <c r="B12" t="s">
        <v>7</v>
      </c>
      <c r="C12">
        <v>2.9000000000000001E-2</v>
      </c>
    </row>
    <row r="13" spans="1:8" x14ac:dyDescent="0.3">
      <c r="A13" t="s">
        <v>11</v>
      </c>
      <c r="B13" t="s">
        <v>8</v>
      </c>
      <c r="C13">
        <v>7.2999999999999995E-2</v>
      </c>
    </row>
    <row r="14" spans="1:8" x14ac:dyDescent="0.3">
      <c r="A14" t="s">
        <v>11</v>
      </c>
      <c r="B14" t="s">
        <v>9</v>
      </c>
      <c r="C14">
        <v>0.16800000000000001</v>
      </c>
    </row>
    <row r="15" spans="1:8" x14ac:dyDescent="0.3">
      <c r="A15" t="s">
        <v>11</v>
      </c>
      <c r="B15" t="s">
        <v>10</v>
      </c>
      <c r="C15">
        <v>0.20300000000000001</v>
      </c>
    </row>
    <row r="16" spans="1:8" x14ac:dyDescent="0.3">
      <c r="A16" t="s">
        <v>12</v>
      </c>
      <c r="B16" t="s">
        <v>4</v>
      </c>
      <c r="C16">
        <v>0.13500000000000001</v>
      </c>
    </row>
    <row r="17" spans="1:3" x14ac:dyDescent="0.3">
      <c r="A17" t="s">
        <v>12</v>
      </c>
      <c r="B17" t="s">
        <v>5</v>
      </c>
      <c r="C17">
        <v>0.27200000000000002</v>
      </c>
    </row>
    <row r="18" spans="1:3" x14ac:dyDescent="0.3">
      <c r="A18" t="s">
        <v>12</v>
      </c>
      <c r="B18" t="s">
        <v>6</v>
      </c>
      <c r="C18">
        <v>8.5000000000000006E-2</v>
      </c>
    </row>
    <row r="19" spans="1:3" x14ac:dyDescent="0.3">
      <c r="A19" t="s">
        <v>12</v>
      </c>
      <c r="B19" t="s">
        <v>7</v>
      </c>
      <c r="C19">
        <v>3.6999999999999998E-2</v>
      </c>
    </row>
    <row r="20" spans="1:3" x14ac:dyDescent="0.3">
      <c r="A20" t="s">
        <v>12</v>
      </c>
      <c r="B20" t="s">
        <v>8</v>
      </c>
      <c r="C20">
        <v>0.1</v>
      </c>
    </row>
    <row r="21" spans="1:3" x14ac:dyDescent="0.3">
      <c r="A21" t="s">
        <v>12</v>
      </c>
      <c r="B21" t="s">
        <v>9</v>
      </c>
      <c r="C21">
        <v>0.14699999999999999</v>
      </c>
    </row>
    <row r="22" spans="1:3" x14ac:dyDescent="0.3">
      <c r="A22" t="s">
        <v>12</v>
      </c>
      <c r="B22" t="s">
        <v>10</v>
      </c>
      <c r="C22">
        <v>0.223</v>
      </c>
    </row>
    <row r="23" spans="1:3" x14ac:dyDescent="0.3">
      <c r="A23" t="s">
        <v>13</v>
      </c>
      <c r="B23" t="s">
        <v>4</v>
      </c>
      <c r="C23">
        <v>0.128</v>
      </c>
    </row>
    <row r="24" spans="1:3" x14ac:dyDescent="0.3">
      <c r="A24" t="s">
        <v>13</v>
      </c>
      <c r="B24" t="s">
        <v>5</v>
      </c>
      <c r="C24">
        <v>0.30399999999999999</v>
      </c>
    </row>
    <row r="25" spans="1:3" x14ac:dyDescent="0.3">
      <c r="A25" t="s">
        <v>13</v>
      </c>
      <c r="B25" t="s">
        <v>6</v>
      </c>
      <c r="C25">
        <v>6.7000000000000004E-2</v>
      </c>
    </row>
    <row r="26" spans="1:3" x14ac:dyDescent="0.3">
      <c r="A26" t="s">
        <v>13</v>
      </c>
      <c r="B26" t="s">
        <v>7</v>
      </c>
      <c r="C26">
        <v>6.4000000000000001E-2</v>
      </c>
    </row>
    <row r="27" spans="1:3" x14ac:dyDescent="0.3">
      <c r="A27" t="s">
        <v>13</v>
      </c>
      <c r="B27" t="s">
        <v>8</v>
      </c>
      <c r="C27">
        <v>9.4E-2</v>
      </c>
    </row>
    <row r="28" spans="1:3" x14ac:dyDescent="0.3">
      <c r="A28" t="s">
        <v>13</v>
      </c>
      <c r="B28" t="s">
        <v>9</v>
      </c>
      <c r="C28">
        <v>0.11799999999999999</v>
      </c>
    </row>
    <row r="29" spans="1:3" x14ac:dyDescent="0.3">
      <c r="A29" t="s">
        <v>13</v>
      </c>
      <c r="B29" t="s">
        <v>10</v>
      </c>
      <c r="C29">
        <v>0.22500000000000001</v>
      </c>
    </row>
  </sheetData>
  <autoFilter ref="A1:C29" xr:uid="{00000000-0009-0000-0000-000004000000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5B92-218F-4C87-B78E-02971449005A}">
  <dimension ref="A1:C14"/>
  <sheetViews>
    <sheetView workbookViewId="0">
      <selection activeCell="B9" sqref="B9"/>
    </sheetView>
  </sheetViews>
  <sheetFormatPr defaultRowHeight="14.4" x14ac:dyDescent="0.3"/>
  <cols>
    <col min="1" max="1" width="12.77734375" bestFit="1" customWidth="1"/>
    <col min="2" max="2" width="19.6640625" bestFit="1" customWidth="1"/>
  </cols>
  <sheetData>
    <row r="1" spans="1:3" x14ac:dyDescent="0.3">
      <c r="A1" s="2" t="s">
        <v>0</v>
      </c>
      <c r="B1" t="s">
        <v>28</v>
      </c>
      <c r="C1" t="s">
        <v>31</v>
      </c>
    </row>
    <row r="2" spans="1:3" x14ac:dyDescent="0.3">
      <c r="A2" t="s">
        <v>3</v>
      </c>
      <c r="B2">
        <f>SUMIFS(Data!$C:$C,Data!$A:$A,'qs 1'!$A2)</f>
        <v>1</v>
      </c>
      <c r="C2" s="9">
        <f>(B2/$B$6)*100</f>
        <v>25.006251562890725</v>
      </c>
    </row>
    <row r="3" spans="1:3" x14ac:dyDescent="0.3">
      <c r="A3" t="s">
        <v>11</v>
      </c>
      <c r="B3">
        <f>SUMIFS(Data!$C:$C,Data!$A:$A,'qs 1'!$A3)</f>
        <v>1</v>
      </c>
      <c r="C3" s="9">
        <f t="shared" ref="C3:C5" si="0">(B3/$B$6)*100</f>
        <v>25.006251562890725</v>
      </c>
    </row>
    <row r="4" spans="1:3" x14ac:dyDescent="0.3">
      <c r="A4" t="s">
        <v>12</v>
      </c>
      <c r="B4">
        <f>SUMIFS(Data!$C:$C,Data!$A:$A,'qs 1'!$A4)</f>
        <v>0.999</v>
      </c>
      <c r="C4" s="9">
        <f t="shared" si="0"/>
        <v>24.981245311327832</v>
      </c>
    </row>
    <row r="5" spans="1:3" x14ac:dyDescent="0.3">
      <c r="A5" t="s">
        <v>13</v>
      </c>
      <c r="B5">
        <f>SUMIFS(Data!$C:$C,Data!$A:$A,'qs 1'!$A5)</f>
        <v>0.99999999999999989</v>
      </c>
      <c r="C5" s="9">
        <f t="shared" si="0"/>
        <v>25.006251562890718</v>
      </c>
    </row>
    <row r="6" spans="1:3" x14ac:dyDescent="0.3">
      <c r="A6" t="s">
        <v>19</v>
      </c>
      <c r="B6">
        <f>SUM(B2:B5)</f>
        <v>3.9990000000000001</v>
      </c>
      <c r="C6" s="9">
        <f>(B6/$B$6)*100</f>
        <v>100</v>
      </c>
    </row>
    <row r="8" spans="1:3" x14ac:dyDescent="0.3">
      <c r="A8" s="3" t="s">
        <v>29</v>
      </c>
      <c r="B8" t="s">
        <v>18</v>
      </c>
    </row>
    <row r="9" spans="1:3" x14ac:dyDescent="0.3">
      <c r="A9" s="16" t="s">
        <v>12</v>
      </c>
      <c r="B9" s="17">
        <v>0.999</v>
      </c>
    </row>
    <row r="10" spans="1:3" x14ac:dyDescent="0.3">
      <c r="A10" s="16" t="s">
        <v>11</v>
      </c>
      <c r="B10" s="17">
        <v>1</v>
      </c>
    </row>
    <row r="11" spans="1:3" x14ac:dyDescent="0.3">
      <c r="A11" s="16" t="s">
        <v>3</v>
      </c>
      <c r="B11" s="17">
        <v>1</v>
      </c>
    </row>
    <row r="12" spans="1:3" x14ac:dyDescent="0.3">
      <c r="A12" s="16" t="s">
        <v>13</v>
      </c>
      <c r="B12" s="17">
        <v>0.99999999999999989</v>
      </c>
    </row>
    <row r="13" spans="1:3" x14ac:dyDescent="0.3">
      <c r="A13" s="16" t="s">
        <v>17</v>
      </c>
      <c r="B13" s="17"/>
    </row>
    <row r="14" spans="1:3" x14ac:dyDescent="0.3">
      <c r="A14" s="16" t="s">
        <v>30</v>
      </c>
      <c r="B14" s="17">
        <v>3.9990000000000001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3AD1-C223-4E5F-94E8-7C15DF54B9F6}">
  <dimension ref="A1:C22"/>
  <sheetViews>
    <sheetView workbookViewId="0">
      <selection activeCell="C24" sqref="C24"/>
    </sheetView>
  </sheetViews>
  <sheetFormatPr defaultRowHeight="14.4" x14ac:dyDescent="0.3"/>
  <cols>
    <col min="1" max="1" width="19.33203125" bestFit="1" customWidth="1"/>
    <col min="2" max="2" width="19.6640625" bestFit="1" customWidth="1"/>
  </cols>
  <sheetData>
    <row r="1" spans="1:3" x14ac:dyDescent="0.3">
      <c r="A1" s="2" t="s">
        <v>1</v>
      </c>
      <c r="B1" t="s">
        <v>32</v>
      </c>
      <c r="C1" t="s">
        <v>34</v>
      </c>
    </row>
    <row r="2" spans="1:3" x14ac:dyDescent="0.3">
      <c r="A2" t="s">
        <v>4</v>
      </c>
      <c r="B2">
        <f>SUMIFS(Data!$C:$C,Data!$B:$B,'q2'!$A2)</f>
        <v>0.67800000000000005</v>
      </c>
      <c r="C2">
        <f>(B2/$B$10)*100</f>
        <v>16.954238559639911</v>
      </c>
    </row>
    <row r="3" spans="1:3" x14ac:dyDescent="0.3">
      <c r="A3" t="s">
        <v>5</v>
      </c>
      <c r="B3">
        <f>SUMIFS(Data!$C:$C,Data!$B:$B,'q2'!$A3)</f>
        <v>1.046</v>
      </c>
      <c r="C3">
        <f t="shared" ref="C3:C8" si="0">(B3/$B$10)*100</f>
        <v>26.156539134783696</v>
      </c>
    </row>
    <row r="4" spans="1:3" x14ac:dyDescent="0.3">
      <c r="A4" t="s">
        <v>6</v>
      </c>
      <c r="B4">
        <f>SUMIFS(Data!$C:$C,Data!$B:$B,'q2'!$A4)</f>
        <v>0.35700000000000004</v>
      </c>
      <c r="C4">
        <f t="shared" si="0"/>
        <v>8.9272318079519888</v>
      </c>
    </row>
    <row r="5" spans="1:3" x14ac:dyDescent="0.3">
      <c r="A5" t="s">
        <v>7</v>
      </c>
      <c r="B5">
        <f>SUMIFS(Data!$C:$C,Data!$B:$B,'q2'!$A5)</f>
        <v>0.16</v>
      </c>
      <c r="C5">
        <f t="shared" si="0"/>
        <v>4.0010002500625159</v>
      </c>
    </row>
    <row r="6" spans="1:3" x14ac:dyDescent="0.3">
      <c r="A6" t="s">
        <v>8</v>
      </c>
      <c r="B6">
        <f>SUMIFS(Data!$C:$C,Data!$B:$B,'q2'!$A6)</f>
        <v>0.312</v>
      </c>
      <c r="C6">
        <f t="shared" si="0"/>
        <v>7.8019504876219061</v>
      </c>
    </row>
    <row r="7" spans="1:3" x14ac:dyDescent="0.3">
      <c r="A7" t="s">
        <v>9</v>
      </c>
      <c r="B7">
        <f>SUMIFS(Data!$C:$C,Data!$B:$B,'q2'!$A7)</f>
        <v>0.61799999999999999</v>
      </c>
      <c r="C7">
        <f t="shared" si="0"/>
        <v>15.453863465866466</v>
      </c>
    </row>
    <row r="8" spans="1:3" x14ac:dyDescent="0.3">
      <c r="A8" t="s">
        <v>10</v>
      </c>
      <c r="B8">
        <f>SUMIFS(Data!$C:$C,Data!$B:$B,'q2'!$A8)</f>
        <v>0.82799999999999996</v>
      </c>
      <c r="C8">
        <f t="shared" si="0"/>
        <v>20.705176294073517</v>
      </c>
    </row>
    <row r="10" spans="1:3" x14ac:dyDescent="0.3">
      <c r="A10" t="s">
        <v>33</v>
      </c>
      <c r="B10">
        <f>SUM(B2:B9)</f>
        <v>3.9990000000000001</v>
      </c>
      <c r="C10">
        <f>SUM(C2:C9)</f>
        <v>100</v>
      </c>
    </row>
    <row r="13" spans="1:3" x14ac:dyDescent="0.3">
      <c r="A13" s="3" t="s">
        <v>29</v>
      </c>
      <c r="B13" t="s">
        <v>18</v>
      </c>
    </row>
    <row r="14" spans="1:3" x14ac:dyDescent="0.3">
      <c r="A14" s="16" t="s">
        <v>9</v>
      </c>
      <c r="B14" s="17">
        <v>0.61799999999999999</v>
      </c>
    </row>
    <row r="15" spans="1:3" x14ac:dyDescent="0.3">
      <c r="A15" s="16" t="s">
        <v>8</v>
      </c>
      <c r="B15" s="17">
        <v>0.312</v>
      </c>
    </row>
    <row r="16" spans="1:3" x14ac:dyDescent="0.3">
      <c r="A16" s="16" t="s">
        <v>6</v>
      </c>
      <c r="B16" s="17">
        <v>0.35700000000000004</v>
      </c>
    </row>
    <row r="17" spans="1:2" x14ac:dyDescent="0.3">
      <c r="A17" s="16" t="s">
        <v>10</v>
      </c>
      <c r="B17" s="17">
        <v>0.82799999999999996</v>
      </c>
    </row>
    <row r="18" spans="1:2" x14ac:dyDescent="0.3">
      <c r="A18" s="16" t="s">
        <v>5</v>
      </c>
      <c r="B18" s="17">
        <v>1.046</v>
      </c>
    </row>
    <row r="19" spans="1:2" x14ac:dyDescent="0.3">
      <c r="A19" s="16" t="s">
        <v>7</v>
      </c>
      <c r="B19" s="17">
        <v>0.16</v>
      </c>
    </row>
    <row r="20" spans="1:2" x14ac:dyDescent="0.3">
      <c r="A20" s="16" t="s">
        <v>4</v>
      </c>
      <c r="B20" s="17">
        <v>0.67800000000000005</v>
      </c>
    </row>
    <row r="21" spans="1:2" x14ac:dyDescent="0.3">
      <c r="A21" s="16" t="s">
        <v>17</v>
      </c>
      <c r="B21" s="17"/>
    </row>
    <row r="22" spans="1:2" x14ac:dyDescent="0.3">
      <c r="A22" s="16" t="s">
        <v>30</v>
      </c>
      <c r="B22" s="17">
        <v>3.9989999999999997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C4B6-B5D7-4BB3-AEA1-BCB2C19C69A5}">
  <dimension ref="A1:F52"/>
  <sheetViews>
    <sheetView tabSelected="1" workbookViewId="0">
      <selection activeCell="Y20" sqref="Y20"/>
    </sheetView>
  </sheetViews>
  <sheetFormatPr defaultRowHeight="14.4" x14ac:dyDescent="0.3"/>
  <cols>
    <col min="1" max="1" width="22.109375" bestFit="1" customWidth="1"/>
    <col min="2" max="2" width="19.6640625" bestFit="1" customWidth="1"/>
    <col min="4" max="4" width="12.77734375" bestFit="1" customWidth="1"/>
    <col min="5" max="5" width="12.44140625" bestFit="1" customWidth="1"/>
  </cols>
  <sheetData>
    <row r="1" spans="1:6" x14ac:dyDescent="0.3">
      <c r="B1" s="18" t="s">
        <v>35</v>
      </c>
      <c r="C1" s="18"/>
      <c r="D1" s="18"/>
      <c r="E1" s="18"/>
    </row>
    <row r="2" spans="1:6" x14ac:dyDescent="0.3">
      <c r="A2" s="2" t="s">
        <v>1</v>
      </c>
      <c r="B2" t="s">
        <v>3</v>
      </c>
      <c r="C2" t="s">
        <v>11</v>
      </c>
      <c r="D2" t="s">
        <v>12</v>
      </c>
      <c r="E2" t="s">
        <v>13</v>
      </c>
      <c r="F2" t="s">
        <v>33</v>
      </c>
    </row>
    <row r="3" spans="1:6" x14ac:dyDescent="0.3">
      <c r="A3" t="s">
        <v>4</v>
      </c>
      <c r="B3">
        <f>SUMIFS(Data!$C:$C,Data!$B:$B,'q3'!$A3,Data!$A:$A,'q3'!B$2)</f>
        <v>0.23799999999999999</v>
      </c>
      <c r="C3">
        <f>SUMIFS(Data!$C:$C,Data!$B:$B,'q3'!$A3,Data!$A:$A,'q3'!C$2)</f>
        <v>0.17699999999999999</v>
      </c>
      <c r="D3">
        <f>SUMIFS(Data!$C:$C,Data!$B:$B,'q3'!$A3,Data!$A:$A,'q3'!D$2)</f>
        <v>0.13500000000000001</v>
      </c>
      <c r="E3">
        <f>SUMIFS(Data!$C:$C,Data!$B:$B,'q3'!$A3,Data!$A:$A,'q3'!E$2)</f>
        <v>0.128</v>
      </c>
      <c r="F3">
        <f>SUM(B3:E3)</f>
        <v>0.67800000000000005</v>
      </c>
    </row>
    <row r="4" spans="1:6" x14ac:dyDescent="0.3">
      <c r="A4" t="s">
        <v>5</v>
      </c>
      <c r="B4">
        <f>SUMIFS(Data!$C:$C,Data!$B:$B,'q3'!$A4,Data!$A:$A,'q3'!B$2)</f>
        <v>0.217</v>
      </c>
      <c r="C4">
        <f>SUMIFS(Data!$C:$C,Data!$B:$B,'q3'!$A4,Data!$A:$A,'q3'!C$2)</f>
        <v>0.253</v>
      </c>
      <c r="D4">
        <f>SUMIFS(Data!$C:$C,Data!$B:$B,'q3'!$A4,Data!$A:$A,'q3'!D$2)</f>
        <v>0.27200000000000002</v>
      </c>
      <c r="E4">
        <f>SUMIFS(Data!$C:$C,Data!$B:$B,'q3'!$A4,Data!$A:$A,'q3'!E$2)</f>
        <v>0.30399999999999999</v>
      </c>
      <c r="F4">
        <f t="shared" ref="F4:F9" si="0">SUM(B4:E4)</f>
        <v>1.046</v>
      </c>
    </row>
    <row r="5" spans="1:6" x14ac:dyDescent="0.3">
      <c r="A5" t="s">
        <v>6</v>
      </c>
      <c r="B5">
        <f>SUMIFS(Data!$C:$C,Data!$B:$B,'q3'!$A5,Data!$A:$A,'q3'!B$2)</f>
        <v>0.108</v>
      </c>
      <c r="C5">
        <f>SUMIFS(Data!$C:$C,Data!$B:$B,'q3'!$A5,Data!$A:$A,'q3'!C$2)</f>
        <v>9.7000000000000003E-2</v>
      </c>
      <c r="D5">
        <f>SUMIFS(Data!$C:$C,Data!$B:$B,'q3'!$A5,Data!$A:$A,'q3'!D$2)</f>
        <v>8.5000000000000006E-2</v>
      </c>
      <c r="E5">
        <f>SUMIFS(Data!$C:$C,Data!$B:$B,'q3'!$A5,Data!$A:$A,'q3'!E$2)</f>
        <v>6.7000000000000004E-2</v>
      </c>
      <c r="F5">
        <f t="shared" si="0"/>
        <v>0.35700000000000004</v>
      </c>
    </row>
    <row r="6" spans="1:6" x14ac:dyDescent="0.3">
      <c r="A6" t="s">
        <v>7</v>
      </c>
      <c r="B6">
        <f>SUMIFS(Data!$C:$C,Data!$B:$B,'q3'!$A6,Data!$A:$A,'q3'!B$2)</f>
        <v>0.03</v>
      </c>
      <c r="C6">
        <f>SUMIFS(Data!$C:$C,Data!$B:$B,'q3'!$A6,Data!$A:$A,'q3'!C$2)</f>
        <v>2.9000000000000001E-2</v>
      </c>
      <c r="D6">
        <f>SUMIFS(Data!$C:$C,Data!$B:$B,'q3'!$A6,Data!$A:$A,'q3'!D$2)</f>
        <v>3.6999999999999998E-2</v>
      </c>
      <c r="E6">
        <f>SUMIFS(Data!$C:$C,Data!$B:$B,'q3'!$A6,Data!$A:$A,'q3'!E$2)</f>
        <v>6.4000000000000001E-2</v>
      </c>
      <c r="F6">
        <f t="shared" si="0"/>
        <v>0.16</v>
      </c>
    </row>
    <row r="7" spans="1:6" x14ac:dyDescent="0.3">
      <c r="A7" t="s">
        <v>8</v>
      </c>
      <c r="B7">
        <f>SUMIFS(Data!$C:$C,Data!$B:$B,'q3'!$A7,Data!$A:$A,'q3'!B$2)</f>
        <v>4.4999999999999998E-2</v>
      </c>
      <c r="C7">
        <f>SUMIFS(Data!$C:$C,Data!$B:$B,'q3'!$A7,Data!$A:$A,'q3'!C$2)</f>
        <v>7.2999999999999995E-2</v>
      </c>
      <c r="D7">
        <f>SUMIFS(Data!$C:$C,Data!$B:$B,'q3'!$A7,Data!$A:$A,'q3'!D$2)</f>
        <v>0.1</v>
      </c>
      <c r="E7">
        <f>SUMIFS(Data!$C:$C,Data!$B:$B,'q3'!$A7,Data!$A:$A,'q3'!E$2)</f>
        <v>9.4E-2</v>
      </c>
      <c r="F7">
        <f t="shared" si="0"/>
        <v>0.312</v>
      </c>
    </row>
    <row r="8" spans="1:6" x14ac:dyDescent="0.3">
      <c r="A8" t="s">
        <v>9</v>
      </c>
      <c r="B8">
        <f>SUMIFS(Data!$C:$C,Data!$B:$B,'q3'!$A8,Data!$A:$A,'q3'!B$2)</f>
        <v>0.185</v>
      </c>
      <c r="C8">
        <f>SUMIFS(Data!$C:$C,Data!$B:$B,'q3'!$A8,Data!$A:$A,'q3'!C$2)</f>
        <v>0.16800000000000001</v>
      </c>
      <c r="D8">
        <f>SUMIFS(Data!$C:$C,Data!$B:$B,'q3'!$A8,Data!$A:$A,'q3'!D$2)</f>
        <v>0.14699999999999999</v>
      </c>
      <c r="E8">
        <f>SUMIFS(Data!$C:$C,Data!$B:$B,'q3'!$A8,Data!$A:$A,'q3'!E$2)</f>
        <v>0.11799999999999999</v>
      </c>
      <c r="F8">
        <f t="shared" si="0"/>
        <v>0.61799999999999999</v>
      </c>
    </row>
    <row r="9" spans="1:6" x14ac:dyDescent="0.3">
      <c r="A9" t="s">
        <v>10</v>
      </c>
      <c r="B9">
        <f>SUMIFS(Data!$C:$C,Data!$B:$B,'q3'!$A9,Data!$A:$A,'q3'!B$2)</f>
        <v>0.17699999999999999</v>
      </c>
      <c r="C9">
        <f>SUMIFS(Data!$C:$C,Data!$B:$B,'q3'!$A9,Data!$A:$A,'q3'!C$2)</f>
        <v>0.20300000000000001</v>
      </c>
      <c r="D9">
        <f>SUMIFS(Data!$C:$C,Data!$B:$B,'q3'!$A9,Data!$A:$A,'q3'!D$2)</f>
        <v>0.223</v>
      </c>
      <c r="E9">
        <f>SUMIFS(Data!$C:$C,Data!$B:$B,'q3'!$A9,Data!$A:$A,'q3'!E$2)</f>
        <v>0.22500000000000001</v>
      </c>
      <c r="F9">
        <f t="shared" si="0"/>
        <v>0.82799999999999996</v>
      </c>
    </row>
    <row r="11" spans="1:6" x14ac:dyDescent="0.3">
      <c r="A11" t="s">
        <v>33</v>
      </c>
      <c r="B11">
        <f>SUM(B3:B10)</f>
        <v>1</v>
      </c>
      <c r="C11">
        <f t="shared" ref="C11:E11" si="1">SUM(C3:C10)</f>
        <v>1</v>
      </c>
      <c r="D11">
        <f t="shared" si="1"/>
        <v>0.999</v>
      </c>
      <c r="E11">
        <f t="shared" si="1"/>
        <v>0.99999999999999989</v>
      </c>
    </row>
    <row r="14" spans="1:6" x14ac:dyDescent="0.3">
      <c r="A14" s="3" t="s">
        <v>29</v>
      </c>
      <c r="B14" t="s">
        <v>18</v>
      </c>
    </row>
    <row r="15" spans="1:6" x14ac:dyDescent="0.3">
      <c r="A15" s="16" t="s">
        <v>9</v>
      </c>
      <c r="B15" s="17">
        <v>0.61799999999999999</v>
      </c>
    </row>
    <row r="16" spans="1:6" x14ac:dyDescent="0.3">
      <c r="A16" s="19" t="s">
        <v>12</v>
      </c>
      <c r="B16" s="17">
        <v>0.14699999999999999</v>
      </c>
    </row>
    <row r="17" spans="1:2" x14ac:dyDescent="0.3">
      <c r="A17" s="19" t="s">
        <v>11</v>
      </c>
      <c r="B17" s="17">
        <v>0.16800000000000001</v>
      </c>
    </row>
    <row r="18" spans="1:2" x14ac:dyDescent="0.3">
      <c r="A18" s="19" t="s">
        <v>3</v>
      </c>
      <c r="B18" s="17">
        <v>0.185</v>
      </c>
    </row>
    <row r="19" spans="1:2" x14ac:dyDescent="0.3">
      <c r="A19" s="19" t="s">
        <v>13</v>
      </c>
      <c r="B19" s="17">
        <v>0.11799999999999999</v>
      </c>
    </row>
    <row r="20" spans="1:2" x14ac:dyDescent="0.3">
      <c r="A20" s="16" t="s">
        <v>8</v>
      </c>
      <c r="B20" s="17">
        <v>0.31199999999999994</v>
      </c>
    </row>
    <row r="21" spans="1:2" x14ac:dyDescent="0.3">
      <c r="A21" s="19" t="s">
        <v>12</v>
      </c>
      <c r="B21" s="17">
        <v>0.1</v>
      </c>
    </row>
    <row r="22" spans="1:2" x14ac:dyDescent="0.3">
      <c r="A22" s="19" t="s">
        <v>11</v>
      </c>
      <c r="B22" s="17">
        <v>7.2999999999999995E-2</v>
      </c>
    </row>
    <row r="23" spans="1:2" x14ac:dyDescent="0.3">
      <c r="A23" s="19" t="s">
        <v>3</v>
      </c>
      <c r="B23" s="17">
        <v>4.4999999999999998E-2</v>
      </c>
    </row>
    <row r="24" spans="1:2" x14ac:dyDescent="0.3">
      <c r="A24" s="19" t="s">
        <v>13</v>
      </c>
      <c r="B24" s="17">
        <v>9.4E-2</v>
      </c>
    </row>
    <row r="25" spans="1:2" x14ac:dyDescent="0.3">
      <c r="A25" s="16" t="s">
        <v>6</v>
      </c>
      <c r="B25" s="17">
        <v>0.35699999999999998</v>
      </c>
    </row>
    <row r="26" spans="1:2" x14ac:dyDescent="0.3">
      <c r="A26" s="19" t="s">
        <v>12</v>
      </c>
      <c r="B26" s="17">
        <v>8.5000000000000006E-2</v>
      </c>
    </row>
    <row r="27" spans="1:2" x14ac:dyDescent="0.3">
      <c r="A27" s="19" t="s">
        <v>11</v>
      </c>
      <c r="B27" s="17">
        <v>9.7000000000000003E-2</v>
      </c>
    </row>
    <row r="28" spans="1:2" x14ac:dyDescent="0.3">
      <c r="A28" s="19" t="s">
        <v>3</v>
      </c>
      <c r="B28" s="17">
        <v>0.108</v>
      </c>
    </row>
    <row r="29" spans="1:2" x14ac:dyDescent="0.3">
      <c r="A29" s="19" t="s">
        <v>13</v>
      </c>
      <c r="B29" s="17">
        <v>6.7000000000000004E-2</v>
      </c>
    </row>
    <row r="30" spans="1:2" x14ac:dyDescent="0.3">
      <c r="A30" s="16" t="s">
        <v>10</v>
      </c>
      <c r="B30" s="17">
        <v>0.82799999999999996</v>
      </c>
    </row>
    <row r="31" spans="1:2" x14ac:dyDescent="0.3">
      <c r="A31" s="19" t="s">
        <v>12</v>
      </c>
      <c r="B31" s="17">
        <v>0.223</v>
      </c>
    </row>
    <row r="32" spans="1:2" x14ac:dyDescent="0.3">
      <c r="A32" s="19" t="s">
        <v>11</v>
      </c>
      <c r="B32" s="17">
        <v>0.20300000000000001</v>
      </c>
    </row>
    <row r="33" spans="1:2" x14ac:dyDescent="0.3">
      <c r="A33" s="19" t="s">
        <v>3</v>
      </c>
      <c r="B33" s="17">
        <v>0.17699999999999999</v>
      </c>
    </row>
    <row r="34" spans="1:2" x14ac:dyDescent="0.3">
      <c r="A34" s="19" t="s">
        <v>13</v>
      </c>
      <c r="B34" s="17">
        <v>0.22500000000000001</v>
      </c>
    </row>
    <row r="35" spans="1:2" x14ac:dyDescent="0.3">
      <c r="A35" s="16" t="s">
        <v>5</v>
      </c>
      <c r="B35" s="17">
        <v>1.046</v>
      </c>
    </row>
    <row r="36" spans="1:2" x14ac:dyDescent="0.3">
      <c r="A36" s="19" t="s">
        <v>12</v>
      </c>
      <c r="B36" s="17">
        <v>0.27200000000000002</v>
      </c>
    </row>
    <row r="37" spans="1:2" x14ac:dyDescent="0.3">
      <c r="A37" s="19" t="s">
        <v>11</v>
      </c>
      <c r="B37" s="17">
        <v>0.253</v>
      </c>
    </row>
    <row r="38" spans="1:2" x14ac:dyDescent="0.3">
      <c r="A38" s="19" t="s">
        <v>3</v>
      </c>
      <c r="B38" s="17">
        <v>0.217</v>
      </c>
    </row>
    <row r="39" spans="1:2" x14ac:dyDescent="0.3">
      <c r="A39" s="19" t="s">
        <v>13</v>
      </c>
      <c r="B39" s="17">
        <v>0.30399999999999999</v>
      </c>
    </row>
    <row r="40" spans="1:2" x14ac:dyDescent="0.3">
      <c r="A40" s="16" t="s">
        <v>7</v>
      </c>
      <c r="B40" s="17">
        <v>0.16</v>
      </c>
    </row>
    <row r="41" spans="1:2" x14ac:dyDescent="0.3">
      <c r="A41" s="19" t="s">
        <v>12</v>
      </c>
      <c r="B41" s="17">
        <v>3.6999999999999998E-2</v>
      </c>
    </row>
    <row r="42" spans="1:2" x14ac:dyDescent="0.3">
      <c r="A42" s="19" t="s">
        <v>11</v>
      </c>
      <c r="B42" s="17">
        <v>2.9000000000000001E-2</v>
      </c>
    </row>
    <row r="43" spans="1:2" x14ac:dyDescent="0.3">
      <c r="A43" s="19" t="s">
        <v>3</v>
      </c>
      <c r="B43" s="17">
        <v>0.03</v>
      </c>
    </row>
    <row r="44" spans="1:2" x14ac:dyDescent="0.3">
      <c r="A44" s="19" t="s">
        <v>13</v>
      </c>
      <c r="B44" s="17">
        <v>6.4000000000000001E-2</v>
      </c>
    </row>
    <row r="45" spans="1:2" x14ac:dyDescent="0.3">
      <c r="A45" s="16" t="s">
        <v>4</v>
      </c>
      <c r="B45" s="17">
        <v>0.67800000000000005</v>
      </c>
    </row>
    <row r="46" spans="1:2" x14ac:dyDescent="0.3">
      <c r="A46" s="19" t="s">
        <v>12</v>
      </c>
      <c r="B46" s="17">
        <v>0.13500000000000001</v>
      </c>
    </row>
    <row r="47" spans="1:2" x14ac:dyDescent="0.3">
      <c r="A47" s="19" t="s">
        <v>11</v>
      </c>
      <c r="B47" s="17">
        <v>0.17699999999999999</v>
      </c>
    </row>
    <row r="48" spans="1:2" x14ac:dyDescent="0.3">
      <c r="A48" s="19" t="s">
        <v>3</v>
      </c>
      <c r="B48" s="17">
        <v>0.23799999999999999</v>
      </c>
    </row>
    <row r="49" spans="1:2" x14ac:dyDescent="0.3">
      <c r="A49" s="19" t="s">
        <v>13</v>
      </c>
      <c r="B49" s="17">
        <v>0.128</v>
      </c>
    </row>
    <row r="50" spans="1:2" x14ac:dyDescent="0.3">
      <c r="A50" s="16" t="s">
        <v>17</v>
      </c>
      <c r="B50" s="17"/>
    </row>
    <row r="51" spans="1:2" x14ac:dyDescent="0.3">
      <c r="A51" s="19" t="s">
        <v>17</v>
      </c>
      <c r="B51" s="17"/>
    </row>
    <row r="52" spans="1:2" x14ac:dyDescent="0.3">
      <c r="A52" s="16" t="s">
        <v>30</v>
      </c>
      <c r="B52" s="17">
        <v>3.9990000000000006</v>
      </c>
    </row>
  </sheetData>
  <mergeCells count="1">
    <mergeCell ref="B1:E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workbookViewId="0">
      <selection activeCell="B3" sqref="B3"/>
    </sheetView>
  </sheetViews>
  <sheetFormatPr defaultRowHeight="14.4" x14ac:dyDescent="0.3"/>
  <cols>
    <col min="1" max="1" width="20.44140625" customWidth="1"/>
    <col min="2" max="2" width="7.109375" customWidth="1"/>
    <col min="3" max="5" width="16.33203125" bestFit="1" customWidth="1"/>
    <col min="6" max="6" width="11.33203125" bestFit="1" customWidth="1"/>
  </cols>
  <sheetData>
    <row r="2" spans="1:6" x14ac:dyDescent="0.3">
      <c r="D2" s="14" t="s">
        <v>25</v>
      </c>
      <c r="E2" s="14"/>
      <c r="F2" s="14"/>
    </row>
    <row r="3" spans="1:6" x14ac:dyDescent="0.3">
      <c r="A3" s="3" t="s">
        <v>18</v>
      </c>
      <c r="D3" s="14"/>
      <c r="E3" s="14"/>
      <c r="F3" s="14"/>
    </row>
    <row r="4" spans="1:6" x14ac:dyDescent="0.3">
      <c r="A4" s="3" t="s">
        <v>0</v>
      </c>
      <c r="B4" t="s">
        <v>19</v>
      </c>
      <c r="D4" s="4" t="s">
        <v>0</v>
      </c>
      <c r="E4" s="4" t="s">
        <v>19</v>
      </c>
      <c r="F4" t="s">
        <v>26</v>
      </c>
    </row>
    <row r="5" spans="1:6" x14ac:dyDescent="0.3">
      <c r="A5" t="s">
        <v>12</v>
      </c>
      <c r="B5" s="7">
        <v>0.24981245311327832</v>
      </c>
      <c r="D5" t="s">
        <v>12</v>
      </c>
      <c r="E5" s="8">
        <f>SUMIFS(Data!$C:$C,Data!$A:$A,'Generation wise spending'!$D5)</f>
        <v>0.999</v>
      </c>
      <c r="F5" s="9">
        <f>(E5/$E$9)*100</f>
        <v>24.981245311327832</v>
      </c>
    </row>
    <row r="6" spans="1:6" x14ac:dyDescent="0.3">
      <c r="A6" t="s">
        <v>11</v>
      </c>
      <c r="B6" s="7">
        <v>0.25006251562890724</v>
      </c>
      <c r="D6" t="s">
        <v>11</v>
      </c>
      <c r="E6" s="8">
        <f>SUMIFS(Data!$C:$C,Data!$A:$A,'Generation wise spending'!$D6)</f>
        <v>1</v>
      </c>
      <c r="F6" s="9">
        <f t="shared" ref="F6:F8" si="0">(E6/$E$9)*100</f>
        <v>25.006251562890725</v>
      </c>
    </row>
    <row r="7" spans="1:6" x14ac:dyDescent="0.3">
      <c r="A7" t="s">
        <v>3</v>
      </c>
      <c r="B7" s="7">
        <v>0.25006251562890724</v>
      </c>
      <c r="D7" t="s">
        <v>3</v>
      </c>
      <c r="E7" s="8">
        <f>SUMIFS(Data!$C:$C,Data!$A:$A,'Generation wise spending'!$D7)</f>
        <v>1</v>
      </c>
      <c r="F7" s="9">
        <f t="shared" si="0"/>
        <v>25.006251562890725</v>
      </c>
    </row>
    <row r="8" spans="1:6" x14ac:dyDescent="0.3">
      <c r="A8" t="s">
        <v>13</v>
      </c>
      <c r="B8" s="7">
        <v>0.25006251562890719</v>
      </c>
      <c r="D8" t="s">
        <v>13</v>
      </c>
      <c r="E8" s="8">
        <f>SUMIFS(Data!$C:$C,Data!$A:$A,'Generation wise spending'!$D8)</f>
        <v>0.99999999999999989</v>
      </c>
      <c r="F8" s="9">
        <f t="shared" si="0"/>
        <v>25.006251562890718</v>
      </c>
    </row>
    <row r="9" spans="1:6" x14ac:dyDescent="0.3">
      <c r="A9" t="s">
        <v>17</v>
      </c>
      <c r="B9" s="7">
        <v>0</v>
      </c>
      <c r="D9" s="2" t="s">
        <v>19</v>
      </c>
      <c r="E9" s="2">
        <f>SUM(E5:E8)</f>
        <v>3.9990000000000001</v>
      </c>
      <c r="F9" s="12">
        <f>(E9/$E$9)*100</f>
        <v>100</v>
      </c>
    </row>
  </sheetData>
  <mergeCells count="1">
    <mergeCell ref="D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B3" sqref="B3"/>
    </sheetView>
  </sheetViews>
  <sheetFormatPr defaultRowHeight="14.4" x14ac:dyDescent="0.3"/>
  <cols>
    <col min="1" max="1" width="21.44140625" bestFit="1" customWidth="1"/>
    <col min="2" max="2" width="7.109375" customWidth="1"/>
    <col min="6" max="6" width="21.44140625" bestFit="1" customWidth="1"/>
    <col min="8" max="8" width="11" style="8" customWidth="1"/>
  </cols>
  <sheetData>
    <row r="1" spans="1:8" x14ac:dyDescent="0.3">
      <c r="F1" s="15" t="s">
        <v>25</v>
      </c>
      <c r="G1" s="15"/>
      <c r="H1" s="15"/>
    </row>
    <row r="2" spans="1:8" x14ac:dyDescent="0.3">
      <c r="F2" s="15"/>
      <c r="G2" s="15"/>
      <c r="H2" s="15"/>
    </row>
    <row r="3" spans="1:8" x14ac:dyDescent="0.3">
      <c r="A3" s="3" t="s">
        <v>18</v>
      </c>
      <c r="F3" s="4" t="s">
        <v>1</v>
      </c>
      <c r="G3" s="2" t="s">
        <v>19</v>
      </c>
      <c r="H3" s="10" t="s">
        <v>26</v>
      </c>
    </row>
    <row r="4" spans="1:8" x14ac:dyDescent="0.3">
      <c r="A4" s="3" t="s">
        <v>1</v>
      </c>
      <c r="B4" t="s">
        <v>19</v>
      </c>
      <c r="F4" t="s">
        <v>9</v>
      </c>
      <c r="G4">
        <f>SUMIFS(Data!$C:$C,Data!$B:$B,'Category wise spending'!$F4)</f>
        <v>0.61799999999999999</v>
      </c>
      <c r="H4" s="11">
        <f>(G4/$G$11)*100</f>
        <v>15.453863465866469</v>
      </c>
    </row>
    <row r="5" spans="1:8" x14ac:dyDescent="0.3">
      <c r="A5" t="s">
        <v>9</v>
      </c>
      <c r="B5" s="7">
        <v>0.15453863465866469</v>
      </c>
      <c r="F5" t="s">
        <v>8</v>
      </c>
      <c r="G5">
        <f>SUMIFS(Data!$C:$C,Data!$B:$B,'Category wise spending'!$F5)</f>
        <v>0.312</v>
      </c>
      <c r="H5" s="11">
        <f t="shared" ref="H5:H10" si="0">(G5/$G$11)*100</f>
        <v>7.8019504876219061</v>
      </c>
    </row>
    <row r="6" spans="1:8" x14ac:dyDescent="0.3">
      <c r="A6" t="s">
        <v>8</v>
      </c>
      <c r="B6" s="7">
        <v>7.8019504876219059E-2</v>
      </c>
      <c r="F6" t="s">
        <v>6</v>
      </c>
      <c r="G6">
        <f>SUMIFS(Data!$C:$C,Data!$B:$B,'Category wise spending'!$F6)</f>
        <v>0.35700000000000004</v>
      </c>
      <c r="H6" s="11">
        <f t="shared" si="0"/>
        <v>8.9272318079519888</v>
      </c>
    </row>
    <row r="7" spans="1:8" x14ac:dyDescent="0.3">
      <c r="A7" t="s">
        <v>6</v>
      </c>
      <c r="B7" s="7">
        <v>8.9272318079519894E-2</v>
      </c>
      <c r="F7" t="s">
        <v>10</v>
      </c>
      <c r="G7">
        <f>SUMIFS(Data!$C:$C,Data!$B:$B,'Category wise spending'!$F7)</f>
        <v>0.82799999999999996</v>
      </c>
      <c r="H7" s="11">
        <f t="shared" si="0"/>
        <v>20.705176294073517</v>
      </c>
    </row>
    <row r="8" spans="1:8" x14ac:dyDescent="0.3">
      <c r="A8" t="s">
        <v>10</v>
      </c>
      <c r="B8" s="7">
        <v>0.20705176294073518</v>
      </c>
      <c r="F8" t="s">
        <v>5</v>
      </c>
      <c r="G8">
        <f>SUMIFS(Data!$C:$C,Data!$B:$B,'Category wise spending'!$F8)</f>
        <v>1.046</v>
      </c>
      <c r="H8" s="11">
        <f t="shared" si="0"/>
        <v>26.156539134783703</v>
      </c>
    </row>
    <row r="9" spans="1:8" x14ac:dyDescent="0.3">
      <c r="A9" t="s">
        <v>5</v>
      </c>
      <c r="B9" s="7">
        <v>0.26156539134783702</v>
      </c>
      <c r="F9" t="s">
        <v>7</v>
      </c>
      <c r="G9">
        <f>SUMIFS(Data!$C:$C,Data!$B:$B,'Category wise spending'!$F9)</f>
        <v>0.16</v>
      </c>
      <c r="H9" s="11">
        <f t="shared" si="0"/>
        <v>4.0010002500625159</v>
      </c>
    </row>
    <row r="10" spans="1:8" x14ac:dyDescent="0.3">
      <c r="A10" t="s">
        <v>7</v>
      </c>
      <c r="B10" s="7">
        <v>4.0010002500625162E-2</v>
      </c>
      <c r="F10" t="s">
        <v>4</v>
      </c>
      <c r="G10">
        <f>SUMIFS(Data!$C:$C,Data!$B:$B,'Category wise spending'!$F10)</f>
        <v>0.67800000000000005</v>
      </c>
      <c r="H10" s="11">
        <f t="shared" si="0"/>
        <v>16.954238559639911</v>
      </c>
    </row>
    <row r="11" spans="1:8" x14ac:dyDescent="0.3">
      <c r="A11" t="s">
        <v>4</v>
      </c>
      <c r="B11" s="7">
        <v>0.16954238559639911</v>
      </c>
      <c r="F11" s="2" t="s">
        <v>19</v>
      </c>
      <c r="G11" s="2">
        <f>SUM(G4:G10)</f>
        <v>3.9989999999999997</v>
      </c>
      <c r="H11" s="10">
        <f>SUM(H4:H10)</f>
        <v>100</v>
      </c>
    </row>
    <row r="12" spans="1:8" x14ac:dyDescent="0.3">
      <c r="A12" t="s">
        <v>17</v>
      </c>
      <c r="B12" s="7">
        <v>0</v>
      </c>
    </row>
  </sheetData>
  <mergeCells count="1">
    <mergeCell ref="F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J11" sqref="J11"/>
    </sheetView>
  </sheetViews>
  <sheetFormatPr defaultRowHeight="14.4" x14ac:dyDescent="0.3"/>
  <cols>
    <col min="1" max="1" width="25.109375" customWidth="1"/>
    <col min="2" max="2" width="21.44140625" customWidth="1"/>
    <col min="3" max="3" width="6.109375" customWidth="1"/>
    <col min="4" max="4" width="8.88671875" customWidth="1"/>
    <col min="5" max="5" width="13.33203125" customWidth="1"/>
    <col min="6" max="6" width="9.5546875" customWidth="1"/>
    <col min="7" max="7" width="14.44140625" customWidth="1"/>
    <col min="8" max="8" width="21.44140625" bestFit="1" customWidth="1"/>
    <col min="9" max="9" width="17.6640625" bestFit="1" customWidth="1"/>
    <col min="10" max="10" width="8.6640625" bestFit="1" customWidth="1"/>
    <col min="11" max="11" width="12.88671875" bestFit="1" customWidth="1"/>
    <col min="12" max="12" width="9.44140625" bestFit="1" customWidth="1"/>
    <col min="13" max="13" width="11.109375" bestFit="1" customWidth="1"/>
    <col min="14" max="14" width="11.44140625" bestFit="1" customWidth="1"/>
    <col min="16" max="16" width="12" bestFit="1" customWidth="1"/>
  </cols>
  <sheetData>
    <row r="1" spans="1:18" x14ac:dyDescent="0.3">
      <c r="R1" s="5" t="s">
        <v>24</v>
      </c>
    </row>
    <row r="2" spans="1:18" x14ac:dyDescent="0.3">
      <c r="R2" s="6" t="s">
        <v>20</v>
      </c>
    </row>
    <row r="3" spans="1:18" x14ac:dyDescent="0.3">
      <c r="A3" s="3" t="s">
        <v>18</v>
      </c>
      <c r="R3" s="6" t="s">
        <v>21</v>
      </c>
    </row>
    <row r="4" spans="1:18" x14ac:dyDescent="0.3">
      <c r="A4" s="3" t="s">
        <v>0</v>
      </c>
      <c r="B4" s="3" t="s">
        <v>1</v>
      </c>
      <c r="C4" t="s">
        <v>19</v>
      </c>
      <c r="G4" s="13" t="s">
        <v>27</v>
      </c>
      <c r="H4" s="13" t="s">
        <v>9</v>
      </c>
      <c r="I4" s="13" t="s">
        <v>8</v>
      </c>
      <c r="J4" s="13" t="s">
        <v>6</v>
      </c>
      <c r="K4" s="13" t="s">
        <v>10</v>
      </c>
      <c r="L4" s="13" t="s">
        <v>5</v>
      </c>
      <c r="M4" s="13" t="s">
        <v>7</v>
      </c>
      <c r="N4" s="13" t="s">
        <v>4</v>
      </c>
      <c r="O4" s="13" t="s">
        <v>19</v>
      </c>
      <c r="P4" s="13" t="s">
        <v>26</v>
      </c>
      <c r="R4" s="6" t="s">
        <v>23</v>
      </c>
    </row>
    <row r="5" spans="1:18" x14ac:dyDescent="0.3">
      <c r="A5" t="s">
        <v>12</v>
      </c>
      <c r="B5" t="s">
        <v>9</v>
      </c>
      <c r="C5" s="7">
        <v>3.6759189797449361E-2</v>
      </c>
      <c r="G5" s="2" t="s">
        <v>12</v>
      </c>
      <c r="H5">
        <f>SUMIFS(Data!$C:$C,Data!$A:$A,'category &amp; Generation wise spen'!$G5,Data!$B:$B,'category &amp; Generation wise spen'!H$4)</f>
        <v>0.14699999999999999</v>
      </c>
      <c r="I5">
        <f>SUMIFS(Data!$C:$C,Data!$A:$A,'category &amp; Generation wise spen'!$G5,Data!$B:$B,'category &amp; Generation wise spen'!I$4)</f>
        <v>0.1</v>
      </c>
      <c r="J5">
        <f>SUMIFS(Data!$C:$C,Data!$A:$A,'category &amp; Generation wise spen'!$G5,Data!$B:$B,'category &amp; Generation wise spen'!J$4)</f>
        <v>8.5000000000000006E-2</v>
      </c>
      <c r="K5">
        <f>SUMIFS(Data!$C:$C,Data!$A:$A,'category &amp; Generation wise spen'!$G5,Data!$B:$B,'category &amp; Generation wise spen'!K$4)</f>
        <v>0.223</v>
      </c>
      <c r="L5">
        <f>SUMIFS(Data!$C:$C,Data!$A:$A,'category &amp; Generation wise spen'!$G5,Data!$B:$B,'category &amp; Generation wise spen'!L$4)</f>
        <v>0.27200000000000002</v>
      </c>
      <c r="M5">
        <f>SUMIFS(Data!$C:$C,Data!$A:$A,'category &amp; Generation wise spen'!$G5,Data!$B:$B,'category &amp; Generation wise spen'!M$4)</f>
        <v>3.6999999999999998E-2</v>
      </c>
      <c r="N5">
        <f>SUMIFS(Data!$C:$C,Data!$A:$A,'category &amp; Generation wise spen'!$G5,Data!$B:$B,'category &amp; Generation wise spen'!N$4)</f>
        <v>0.13500000000000001</v>
      </c>
      <c r="O5">
        <f>SUM(H5:N5)</f>
        <v>0.99900000000000011</v>
      </c>
      <c r="P5">
        <f>(O5/$O$9)*100</f>
        <v>24.981245311327836</v>
      </c>
      <c r="R5" s="6" t="s">
        <v>22</v>
      </c>
    </row>
    <row r="6" spans="1:18" x14ac:dyDescent="0.3">
      <c r="B6" t="s">
        <v>8</v>
      </c>
      <c r="C6" s="7">
        <v>2.5006251562890724E-2</v>
      </c>
      <c r="G6" s="2" t="s">
        <v>11</v>
      </c>
      <c r="H6">
        <f>SUMIFS(Data!$C:$C,Data!$A:$A,'category &amp; Generation wise spen'!$G6,Data!$B:$B,'category &amp; Generation wise spen'!H$4)</f>
        <v>0.16800000000000001</v>
      </c>
      <c r="I6">
        <f>SUMIFS(Data!$C:$C,Data!$A:$A,'category &amp; Generation wise spen'!$G6,Data!$B:$B,'category &amp; Generation wise spen'!I$4)</f>
        <v>7.2999999999999995E-2</v>
      </c>
      <c r="J6">
        <f>SUMIFS(Data!$C:$C,Data!$A:$A,'category &amp; Generation wise spen'!$G6,Data!$B:$B,'category &amp; Generation wise spen'!J$4)</f>
        <v>9.7000000000000003E-2</v>
      </c>
      <c r="K6">
        <f>SUMIFS(Data!$C:$C,Data!$A:$A,'category &amp; Generation wise spen'!$G6,Data!$B:$B,'category &amp; Generation wise spen'!K$4)</f>
        <v>0.20300000000000001</v>
      </c>
      <c r="L6">
        <f>SUMIFS(Data!$C:$C,Data!$A:$A,'category &amp; Generation wise spen'!$G6,Data!$B:$B,'category &amp; Generation wise spen'!L$4)</f>
        <v>0.253</v>
      </c>
      <c r="M6">
        <f>SUMIFS(Data!$C:$C,Data!$A:$A,'category &amp; Generation wise spen'!$G6,Data!$B:$B,'category &amp; Generation wise spen'!M$4)</f>
        <v>2.9000000000000001E-2</v>
      </c>
      <c r="N6">
        <f>SUMIFS(Data!$C:$C,Data!$A:$A,'category &amp; Generation wise spen'!$G6,Data!$B:$B,'category &amp; Generation wise spen'!N$4)</f>
        <v>0.17699999999999999</v>
      </c>
      <c r="O6">
        <f t="shared" ref="O6:O8" si="0">SUM(H6:N6)</f>
        <v>1</v>
      </c>
      <c r="P6">
        <f t="shared" ref="P6:P8" si="1">(O6/$O$9)*100</f>
        <v>25.006251562890725</v>
      </c>
    </row>
    <row r="7" spans="1:18" x14ac:dyDescent="0.3">
      <c r="B7" t="s">
        <v>6</v>
      </c>
      <c r="C7" s="7">
        <v>2.1255313828457117E-2</v>
      </c>
      <c r="G7" s="2" t="s">
        <v>3</v>
      </c>
      <c r="H7">
        <f>SUMIFS(Data!$C:$C,Data!$A:$A,'category &amp; Generation wise spen'!$G7,Data!$B:$B,'category &amp; Generation wise spen'!H$4)</f>
        <v>0.185</v>
      </c>
      <c r="I7">
        <f>SUMIFS(Data!$C:$C,Data!$A:$A,'category &amp; Generation wise spen'!$G7,Data!$B:$B,'category &amp; Generation wise spen'!I$4)</f>
        <v>4.4999999999999998E-2</v>
      </c>
      <c r="J7">
        <f>SUMIFS(Data!$C:$C,Data!$A:$A,'category &amp; Generation wise spen'!$G7,Data!$B:$B,'category &amp; Generation wise spen'!J$4)</f>
        <v>0.108</v>
      </c>
      <c r="K7">
        <f>SUMIFS(Data!$C:$C,Data!$A:$A,'category &amp; Generation wise spen'!$G7,Data!$B:$B,'category &amp; Generation wise spen'!K$4)</f>
        <v>0.17699999999999999</v>
      </c>
      <c r="L7">
        <f>SUMIFS(Data!$C:$C,Data!$A:$A,'category &amp; Generation wise spen'!$G7,Data!$B:$B,'category &amp; Generation wise spen'!L$4)</f>
        <v>0.217</v>
      </c>
      <c r="M7">
        <f>SUMIFS(Data!$C:$C,Data!$A:$A,'category &amp; Generation wise spen'!$G7,Data!$B:$B,'category &amp; Generation wise spen'!M$4)</f>
        <v>0.03</v>
      </c>
      <c r="N7">
        <f>SUMIFS(Data!$C:$C,Data!$A:$A,'category &amp; Generation wise spen'!$G7,Data!$B:$B,'category &amp; Generation wise spen'!N$4)</f>
        <v>0.23799999999999999</v>
      </c>
      <c r="O7">
        <f t="shared" si="0"/>
        <v>0.99999999999999989</v>
      </c>
      <c r="P7">
        <f t="shared" si="1"/>
        <v>25.006251562890718</v>
      </c>
    </row>
    <row r="8" spans="1:18" x14ac:dyDescent="0.3">
      <c r="B8" t="s">
        <v>10</v>
      </c>
      <c r="C8" s="7">
        <v>5.5763940985246313E-2</v>
      </c>
      <c r="G8" s="2" t="s">
        <v>13</v>
      </c>
      <c r="H8">
        <f>SUMIFS(Data!$C:$C,Data!$A:$A,'category &amp; Generation wise spen'!$G8,Data!$B:$B,'category &amp; Generation wise spen'!H$4)</f>
        <v>0.11799999999999999</v>
      </c>
      <c r="I8">
        <f>SUMIFS(Data!$C:$C,Data!$A:$A,'category &amp; Generation wise spen'!$G8,Data!$B:$B,'category &amp; Generation wise spen'!I$4)</f>
        <v>9.4E-2</v>
      </c>
      <c r="J8">
        <f>SUMIFS(Data!$C:$C,Data!$A:$A,'category &amp; Generation wise spen'!$G8,Data!$B:$B,'category &amp; Generation wise spen'!J$4)</f>
        <v>6.7000000000000004E-2</v>
      </c>
      <c r="K8">
        <f>SUMIFS(Data!$C:$C,Data!$A:$A,'category &amp; Generation wise spen'!$G8,Data!$B:$B,'category &amp; Generation wise spen'!K$4)</f>
        <v>0.22500000000000001</v>
      </c>
      <c r="L8">
        <f>SUMIFS(Data!$C:$C,Data!$A:$A,'category &amp; Generation wise spen'!$G8,Data!$B:$B,'category &amp; Generation wise spen'!L$4)</f>
        <v>0.30399999999999999</v>
      </c>
      <c r="M8">
        <f>SUMIFS(Data!$C:$C,Data!$A:$A,'category &amp; Generation wise spen'!$G8,Data!$B:$B,'category &amp; Generation wise spen'!M$4)</f>
        <v>6.4000000000000001E-2</v>
      </c>
      <c r="N8">
        <f>SUMIFS(Data!$C:$C,Data!$A:$A,'category &amp; Generation wise spen'!$G8,Data!$B:$B,'category &amp; Generation wise spen'!N$4)</f>
        <v>0.128</v>
      </c>
      <c r="O8">
        <f t="shared" si="0"/>
        <v>1</v>
      </c>
      <c r="P8">
        <f t="shared" si="1"/>
        <v>25.006251562890725</v>
      </c>
    </row>
    <row r="9" spans="1:18" x14ac:dyDescent="0.3">
      <c r="B9" t="s">
        <v>5</v>
      </c>
      <c r="C9" s="7">
        <v>6.8017004251062774E-2</v>
      </c>
      <c r="O9" s="2">
        <f>SUM(O5:O8)</f>
        <v>3.9990000000000001</v>
      </c>
      <c r="P9" s="2">
        <f>SUM(P5:P8)</f>
        <v>100</v>
      </c>
    </row>
    <row r="10" spans="1:18" x14ac:dyDescent="0.3">
      <c r="B10" t="s">
        <v>7</v>
      </c>
      <c r="C10" s="7">
        <v>9.252313078269566E-3</v>
      </c>
    </row>
    <row r="11" spans="1:18" x14ac:dyDescent="0.3">
      <c r="B11" t="s">
        <v>4</v>
      </c>
      <c r="C11" s="7">
        <v>3.3758439609902477E-2</v>
      </c>
    </row>
    <row r="12" spans="1:18" x14ac:dyDescent="0.3">
      <c r="A12" t="s">
        <v>11</v>
      </c>
      <c r="B12" t="s">
        <v>9</v>
      </c>
      <c r="C12" s="7">
        <v>4.2010502625656414E-2</v>
      </c>
    </row>
    <row r="13" spans="1:18" x14ac:dyDescent="0.3">
      <c r="B13" t="s">
        <v>8</v>
      </c>
      <c r="C13" s="7">
        <v>1.8254563640910226E-2</v>
      </c>
    </row>
    <row r="14" spans="1:18" x14ac:dyDescent="0.3">
      <c r="B14" t="s">
        <v>6</v>
      </c>
      <c r="C14" s="7">
        <v>2.4256064016004001E-2</v>
      </c>
    </row>
    <row r="15" spans="1:18" x14ac:dyDescent="0.3">
      <c r="B15" t="s">
        <v>10</v>
      </c>
      <c r="C15" s="7">
        <v>5.076269067266817E-2</v>
      </c>
    </row>
    <row r="16" spans="1:18" x14ac:dyDescent="0.3">
      <c r="B16" t="s">
        <v>5</v>
      </c>
      <c r="C16" s="7">
        <v>6.3265816454113527E-2</v>
      </c>
    </row>
    <row r="17" spans="1:3" x14ac:dyDescent="0.3">
      <c r="B17" t="s">
        <v>7</v>
      </c>
      <c r="C17" s="7">
        <v>7.2518129532383102E-3</v>
      </c>
    </row>
    <row r="18" spans="1:3" x14ac:dyDescent="0.3">
      <c r="B18" t="s">
        <v>4</v>
      </c>
      <c r="C18" s="7">
        <v>4.4261065266316575E-2</v>
      </c>
    </row>
    <row r="19" spans="1:3" x14ac:dyDescent="0.3">
      <c r="A19" t="s">
        <v>3</v>
      </c>
      <c r="B19" t="s">
        <v>9</v>
      </c>
      <c r="C19" s="7">
        <v>4.6261565391347834E-2</v>
      </c>
    </row>
    <row r="20" spans="1:3" x14ac:dyDescent="0.3">
      <c r="B20" t="s">
        <v>8</v>
      </c>
      <c r="C20" s="7">
        <v>1.1252813203300824E-2</v>
      </c>
    </row>
    <row r="21" spans="1:3" x14ac:dyDescent="0.3">
      <c r="B21" t="s">
        <v>6</v>
      </c>
      <c r="C21" s="7">
        <v>2.7006751687921979E-2</v>
      </c>
    </row>
    <row r="22" spans="1:3" x14ac:dyDescent="0.3">
      <c r="B22" t="s">
        <v>10</v>
      </c>
      <c r="C22" s="7">
        <v>4.4261065266316575E-2</v>
      </c>
    </row>
    <row r="23" spans="1:3" x14ac:dyDescent="0.3">
      <c r="B23" t="s">
        <v>5</v>
      </c>
      <c r="C23" s="7">
        <v>5.4263565891472867E-2</v>
      </c>
    </row>
    <row r="24" spans="1:3" x14ac:dyDescent="0.3">
      <c r="B24" t="s">
        <v>7</v>
      </c>
      <c r="C24" s="7">
        <v>7.5018754688672166E-3</v>
      </c>
    </row>
    <row r="25" spans="1:3" x14ac:dyDescent="0.3">
      <c r="B25" t="s">
        <v>4</v>
      </c>
      <c r="C25" s="7">
        <v>5.9514878719679913E-2</v>
      </c>
    </row>
    <row r="26" spans="1:3" x14ac:dyDescent="0.3">
      <c r="A26" t="s">
        <v>13</v>
      </c>
      <c r="B26" t="s">
        <v>9</v>
      </c>
      <c r="C26" s="7">
        <v>2.950737684421105E-2</v>
      </c>
    </row>
    <row r="27" spans="1:3" x14ac:dyDescent="0.3">
      <c r="B27" t="s">
        <v>8</v>
      </c>
      <c r="C27" s="7">
        <v>2.3505876469117278E-2</v>
      </c>
    </row>
    <row r="28" spans="1:3" x14ac:dyDescent="0.3">
      <c r="B28" t="s">
        <v>6</v>
      </c>
      <c r="C28" s="7">
        <v>1.6754188547136784E-2</v>
      </c>
    </row>
    <row r="29" spans="1:3" x14ac:dyDescent="0.3">
      <c r="B29" t="s">
        <v>10</v>
      </c>
      <c r="C29" s="7">
        <v>5.6264066016504126E-2</v>
      </c>
    </row>
    <row r="30" spans="1:3" x14ac:dyDescent="0.3">
      <c r="B30" t="s">
        <v>5</v>
      </c>
      <c r="C30" s="7">
        <v>7.6019004751187794E-2</v>
      </c>
    </row>
    <row r="31" spans="1:3" x14ac:dyDescent="0.3">
      <c r="B31" t="s">
        <v>7</v>
      </c>
      <c r="C31" s="7">
        <v>1.6004001000250061E-2</v>
      </c>
    </row>
    <row r="32" spans="1:3" x14ac:dyDescent="0.3">
      <c r="B32" t="s">
        <v>4</v>
      </c>
      <c r="C32" s="7">
        <v>3.2008002000500121E-2</v>
      </c>
    </row>
    <row r="33" spans="1:3" x14ac:dyDescent="0.3">
      <c r="A33" t="s">
        <v>17</v>
      </c>
      <c r="B33" t="s">
        <v>17</v>
      </c>
      <c r="C33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Data</vt:lpstr>
      <vt:lpstr>qs 1</vt:lpstr>
      <vt:lpstr>q2</vt:lpstr>
      <vt:lpstr>q3</vt:lpstr>
      <vt:lpstr>Generation wise spending</vt:lpstr>
      <vt:lpstr>Category wise spending</vt:lpstr>
      <vt:lpstr>category &amp; Generation wise spen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</cp:lastModifiedBy>
  <dcterms:created xsi:type="dcterms:W3CDTF">2022-06-08T18:59:22Z</dcterms:created>
  <dcterms:modified xsi:type="dcterms:W3CDTF">2022-11-27T12:57:24Z</dcterms:modified>
</cp:coreProperties>
</file>