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ULVO" sheetId="1" r:id="rId1"/>
    <sheet name="RT-SYNC" sheetId="2" r:id="rId2"/>
    <sheet name="FB" sheetId="3" r:id="rId3"/>
    <sheet name="COMP" sheetId="4" r:id="rId4"/>
    <sheet name="RAMP" sheetId="5" r:id="rId5"/>
    <sheet name="SS" sheetId="6" r:id="rId6"/>
    <sheet name="CS" sheetId="7" r:id="rId7"/>
    <sheet name="Sheet7" sheetId="8" r:id="rId8"/>
    <sheet name="Sheet8" sheetId="9" r:id="rId9"/>
    <sheet name="Sheet9" sheetId="10" r:id="rId10"/>
    <sheet name="Sheet10" sheetId="11" r:id="rId11"/>
    <sheet name="Sheet11" sheetId="12" r:id="rId12"/>
    <sheet name="Components" sheetId="13" r:id="rId13"/>
  </sheets>
  <calcPr calcId="152511"/>
</workbook>
</file>

<file path=xl/calcChain.xml><?xml version="1.0" encoding="utf-8"?>
<calcChain xmlns="http://schemas.openxmlformats.org/spreadsheetml/2006/main">
  <c r="B4" i="7" l="1"/>
  <c r="B10" i="3" l="1"/>
  <c r="B14" i="2"/>
  <c r="B39" i="1"/>
  <c r="B22" i="1"/>
  <c r="B37" i="1" s="1"/>
</calcChain>
</file>

<file path=xl/sharedStrings.xml><?xml version="1.0" encoding="utf-8"?>
<sst xmlns="http://schemas.openxmlformats.org/spreadsheetml/2006/main" count="46" uniqueCount="45">
  <si>
    <t>If the UVLO pin is below 1.215V, the regulator will be in standby mode (VCC regulator running, switching regulator
disabled). If the UVLO pin voltage is above 1.215V, the regulator is operational. An external voltage divider can be used
to set an under-voltage shutdown threshold. There is a fixed 5 μA pull up current on this pin when EN is high. UVLO is
pulled to ground in the event a current limit condition exists for 256 clock cycles.</t>
  </si>
  <si>
    <r>
      <t>The UVLO pin has a 5 μA internal pull up current that allows this pin to l</t>
    </r>
    <r>
      <rPr>
        <sz val="14"/>
        <color rgb="FFFF0000"/>
        <rFont val="Calibri"/>
        <family val="2"/>
        <scheme val="minor"/>
      </rPr>
      <t>eft open if the input under-voltage lockout function is not needed.</t>
    </r>
  </si>
  <si>
    <r>
      <t xml:space="preserve">The UVLO pin is also used to implement a “hiccup” current limit. If a current limit </t>
    </r>
    <r>
      <rPr>
        <sz val="14"/>
        <color rgb="FFFF0000"/>
        <rFont val="Calibri"/>
        <family val="2"/>
        <scheme val="minor"/>
      </rPr>
      <t>fault exists for more than 256
consecutive clock cycles, the UVLO pin will be internally pulled down</t>
    </r>
    <r>
      <rPr>
        <sz val="14"/>
        <color theme="1"/>
        <rFont val="Calibri"/>
        <family val="2"/>
        <scheme val="minor"/>
      </rPr>
      <t xml:space="preserve"> to 200 mV and then released, and a new
SS cycle initiated. </t>
    </r>
    <r>
      <rPr>
        <sz val="14"/>
        <color rgb="FFFF0000"/>
        <rFont val="Calibri"/>
        <family val="2"/>
        <charset val="204"/>
        <scheme val="minor"/>
      </rPr>
      <t xml:space="preserve">A capacitor to ground connected to the UVLO </t>
    </r>
    <r>
      <rPr>
        <sz val="14"/>
        <color theme="1"/>
        <rFont val="Calibri"/>
        <family val="2"/>
        <scheme val="minor"/>
      </rPr>
      <t>pin will set the</t>
    </r>
    <r>
      <rPr>
        <sz val="14"/>
        <color rgb="FFFF0000"/>
        <rFont val="Calibri"/>
        <family val="2"/>
        <charset val="204"/>
        <scheme val="minor"/>
      </rPr>
      <t xml:space="preserve"> timing for hiccup mode current
limit. </t>
    </r>
    <r>
      <rPr>
        <sz val="14"/>
        <color theme="1"/>
        <rFont val="Calibri"/>
        <family val="2"/>
        <scheme val="minor"/>
      </rPr>
      <t>When this feature is used in conjunction with the voltage divider, a diode across the top resistor may be
used to discharge the capacitor in the event of an input under-voltage condition. There is a 5 μs filter at the input
to the fault comparator. At higher switching frequency (greater than approximately 250 kHz) the hiccup timer may
be disabled if the fault capacitor is not used.</t>
    </r>
  </si>
  <si>
    <t>Vmin=(V)</t>
  </si>
  <si>
    <t>tOFF=</t>
  </si>
  <si>
    <t>Vin=(V)</t>
  </si>
  <si>
    <t>tOFFwihout underVoltage</t>
  </si>
  <si>
    <r>
      <rPr>
        <sz val="14"/>
        <color rgb="FFFF0000"/>
        <rFont val="Calibri"/>
        <family val="2"/>
        <charset val="204"/>
        <scheme val="minor"/>
      </rPr>
      <t>D2</t>
    </r>
    <r>
      <rPr>
        <sz val="14"/>
        <color theme="1"/>
        <rFont val="Calibri"/>
        <family val="2"/>
        <scheme val="minor"/>
      </rPr>
      <t xml:space="preserve"> may be installed </t>
    </r>
    <r>
      <rPr>
        <sz val="14"/>
        <color rgb="FFFF0000"/>
        <rFont val="Calibri"/>
        <family val="2"/>
        <charset val="204"/>
        <scheme val="minor"/>
      </rPr>
      <t>when using CFT with RUV1 and RUV2</t>
    </r>
  </si>
  <si>
    <t>EX: RUV2=(Kohm)</t>
  </si>
  <si>
    <t>Ruv1=(Kohm)</t>
  </si>
  <si>
    <t>Cft=uF</t>
  </si>
  <si>
    <t>1uF</t>
  </si>
  <si>
    <t>Cft</t>
  </si>
  <si>
    <t>packadge</t>
  </si>
  <si>
    <t>The LM5116 oscillator has a maximum programmable frequency that is dependent on the VCC voltage. If VCC is
above 6V, the frequency can be programmed up to 1 MHz. If VCCX is used to bias VCC and VCCX &lt; 6V, the
maximum programmable oscillator frequency is 750 kHz.
The RT/SYNC pin can be used to synchronize the internal oscillator to an external clock. The external clock must
be a higher frequency than the free-running frequency set by the RT resistor. The internal oscillator can be
synchronized to an external clock by AC coupling a positive edge into the RT/SYNC pin. The voltage at the
RT/SYNC pin is nominally 1.215V and must exceed 4V to trip the internal synchronization pulse detection. A 5V
amplitude signal and 100 pF coupling capacitor are recommended. The free-running frequency should be set
nominally 15% below the external clock. Synchronizing above twice the free-running frequency may result in
abnormal behavior of the pulse width modulator.</t>
  </si>
  <si>
    <r>
      <rPr>
        <b/>
        <sz val="16"/>
        <color theme="1"/>
        <rFont val="Calibri"/>
        <family val="2"/>
        <charset val="204"/>
        <scheme val="minor"/>
      </rPr>
      <t>Oscillator and Sync Capability</t>
    </r>
    <r>
      <rPr>
        <sz val="16"/>
        <color theme="1"/>
        <rFont val="Calibri"/>
        <family val="2"/>
        <charset val="204"/>
        <scheme val="minor"/>
      </rPr>
      <t xml:space="preserve">
The LM5116 oscillator frequency is set by a single external resistor connected between the RT/SYNC pin and
the AGND pin. The resistor should be located very close to the device and connected directly to the pins of the
IC (RT/SYNC and AGND). To set a desired oscillator frequency (fSW), the necessary value for the resistor can be
calculated from the following equation:</t>
    </r>
  </si>
  <si>
    <t>Rt=Ohm</t>
  </si>
  <si>
    <t>C=(pF)</t>
  </si>
  <si>
    <t>T=(hz)</t>
  </si>
  <si>
    <t>fsw</t>
  </si>
  <si>
    <t>OUTPUT VOLTAGE DIVIDER
RFB1 and RFB2 set the output voltage level, the ratio of these resistors is calculated from:</t>
  </si>
  <si>
    <t>RFB1 is typically 1.21 kΩ for a divider current of 1 mA. The divider current can be reduced to 100 μA with
RFB1=12.1 kΩ. For the 5V output design example used here, RFB1 = 1.21 kΩ and RFB2 = 3.74 kΩ.</t>
  </si>
  <si>
    <t>Feedback signal from the regulated output. This pin is connected to the inverting input of the internal error amplifier. The regulation threshold is 1.215V.</t>
  </si>
  <si>
    <t>Rfb1=(Khm)</t>
  </si>
  <si>
    <t>Vout=v</t>
  </si>
  <si>
    <t>Rfb2=Khm (min 0.075K si maximum 82K)</t>
  </si>
  <si>
    <t>Output of the internal error amplifier. The loop compensation network should be connected between this pin and the FB pin.</t>
  </si>
  <si>
    <t>Error Amplifier and PWM Comparator
The internal high-gain error amplifier generates an error signal proportional to the difference between the regulated output voltage and an internal precision reference (1.215V). The output of the error amplifier is connected to the COMP pin allowing the user to provide loop compensation components, generally a type II network. This network creates a pole at very low frequency, a mid-band zero, and a noise reducing high frequency pole. The PWM comparator compares the emulated current sense signal from the RAMP generator to the error amplifier output voltage at the COMP pin.</t>
  </si>
  <si>
    <t>ERROR AMPLIFIER COMPENSATION
RCOMP, CCOMP and CHF configure the error amplifier gain characteristics to accomplish a stable voltage loop gain.
One advantage of current mode control is the ability to close the loop with only two feedback components, RCOMP
and CCOMP. The voltage loop gain is the product of the modulator gain and the error amplifier gain. For the 5V
output design example, the modulator is treated as an ideal voltage-to-current converter. The DC modulator gain
of the LM5116 can be modeled as:</t>
  </si>
  <si>
    <t>Ramp control signal. An external capacitor connected between this pin and the AGND pin sets the ramp slope used for
current mode control.</t>
  </si>
  <si>
    <t>Ramp Generator
The ramp signal used in the pulse width modulator for current mode control is typically derived directly from the
buck switch current. This switch current corresponds to the positive slope portion of the inductor current. Using
this signal for the PWM ramp simplifies the control loop transfer function to a single pole response and provides
inherent input voltage feed-forward compensation. The disadvantage of using the buck switch current signal for
PWM control is the large leading edge spike due to circuit parasitics that must be filtered or blanked. Also, the
current measurement may introduce significant propagation delays. The filtering, blanking time and propagation
delay limit the minimal achievable pulse width. In applications where the input voltage may be relatively large in
comparison to the output voltage, controlling small pulse widths and duty cycles is necessary for regulation. The
LM5116 utilizes a unique ramp generator which does not actually measure the buck switch current but rather
reconstructs the signal. Representing or emulating the inductor current provides a ramp signal to the PWM
comparator that is free of leading edge spikes and measurement or filtering delays. The current reconstruction is
comprised of two elements, a sample-and-hold DC level and an emulated current ramp.</t>
  </si>
  <si>
    <t>The sample-and-hold DC level is derived from a measurement of the recirculating current through either the lowside
MOSFET or current sense resistor. The voltage level across the MOSFET or sense resistor is sampled and
held just prior to the onset of the next conduction interval of the buck switch. The current sensing and sampleand-
hold provide the DC level of the reconstructed current signal. The positive slope inductor current ramp is
emulated by an external capacitor connected from the RAMP pin to the AGND and an internal voltage controlled
current source. The ramp current source that emulates the inductor current is a function of the VIN and VOUT
voltages per the following equation:</t>
  </si>
  <si>
    <t>An external capacitor and an internal 10 μA current source set the soft start time constant for the rise of the error amp
reference. The SS pin is held low during VCC &lt; 4.5V, UVLO &lt; 1.215V, EN input low or thermal shutdown.</t>
  </si>
  <si>
    <t>Soft-Start and Diode Emulation
The soft-start feature allows the regulator to gradually reach the initial steady state operating point, thus reducing
start-up stresses and surges. The LM5116 will regulate the FB pin to the SS pin voltage or the internal 1.215V
reference, whichever is lower. At the beginning of the soft-start sequence when SS = 0V, the internal 10 μA softstart
current source gradually increases the voltage of an external soft-start capacitor (CSS) connected to the SS
pin resulting in a gradual rise of FB and the output voltage.</t>
  </si>
  <si>
    <t>During this initial charging of CSS to the internal reference voltage, the LM5116 will force diode emulation. That
is, the low-side MOSFET will turn off for the remainder of a cycle if the sensed inductor current becomes
negative. The inductor current is sensed by monitoring the voltage between SW and DEMB. As the SS capacitor
continues to charge beyond 1.215V to 3V, the DEMB bias current will increase from 0 μA up to 40 μA. With the
use of an external DEMB resistor (RDEMB), the current sense threshold for diode emulation will increase resulting
in the gradual transition to synchronous operation. Forcing diode emulation during soft-start allows the LM5116
to start up into a pre-biased output without unnecessarily discharging the output capacitor. Full synchronous
operation is obtained if the DEMB pin is always biased to a higher potential than the SW pin when LO is high.
RDEMB = 10 kΩ will bias the DEMB pin to 0.45V minimum, which is adequate for most applications. The DEMB
bias potential should always be kept below 2V. At very light loads with larger values of output inductance and
MOSFET capacitance, the switch voltage may fall slowly. If the SW voltage does not fall below the DEMB
threshold before the end of the HO fall to LO rise dead-time, switching will default to diode emulation mode.
When RDEMB = 0Ω, the LM5116 will always run in diode emulation.
Once SS charges to 3V the SS latch is set, increasing the DEMB bias current to 65 μA. An amplifier is enabled
that regulates SS to 160 mV above the FB voltage. This feature can prevent overshoot of the output voltage in
the event the output voltage momentarily dips out of regulation. When a fault is detected (VCC under-voltage,
UVLO pin &lt; 1.215, or EN = 0V) the soft-start capacitor is discharged. Once the fault condition is no longer
present, a new soft-start sequence begins.</t>
  </si>
  <si>
    <t>Rs</t>
  </si>
  <si>
    <t>Rg</t>
  </si>
  <si>
    <t>A</t>
  </si>
  <si>
    <t>Ohm</t>
  </si>
  <si>
    <t>kHm</t>
  </si>
  <si>
    <r>
      <rPr>
        <b/>
        <sz val="11"/>
        <color theme="1"/>
        <rFont val="Calibri"/>
        <family val="2"/>
        <charset val="204"/>
        <scheme val="minor"/>
      </rPr>
      <t>Current Limit</t>
    </r>
    <r>
      <rPr>
        <sz val="11"/>
        <color theme="1"/>
        <rFont val="Calibri"/>
        <family val="2"/>
        <scheme val="minor"/>
      </rPr>
      <t xml:space="preserve">
The LM5116 contains a current limit monitoring scheme to protect the circuit from possible over-current
conditions. When set correctly, the emulated current sense signal is proportional to the buck switch current with a
scale factor determined by the current limit sense resistor. The emulated ramp signal is applied to the current
limit comparator. If the emulated ramp signal exceeds 1.6V, the current cycle is terminated (cycle-by-cycle
current limiting). Since the ramp amplitude is proportional to VIN - VOUT, if VOUT is shorted, there is an immediate
reduction in duty cycle. To further protect the external switches during prolonged current limit conditions, an
internal counter counts clock pulses when in current limit. When the counter detects 256 consecutive clock
cycles, the regulator enters a low power dissipation hiccup mode of current limit. The regulator is shut down by
momentarily pulling UVLO low, and the soft-start capacitor discharged. The regulator is restarted with a full softstart
cycle once UVLO charges back to 1.215V. This process is repeated until the fault is removed. The hiccup
off-time can be controlled by a capacitor to ground on the UVLO pin. In applications with low output inductance
and high input voltage, the switch current may overshoot due to the propagation delay of the current limit</t>
    </r>
  </si>
  <si>
    <t>comparator. If an overshoot should occur, the sample-and-hold circuit will detect the excess recirculating current.
If the sample-and-hold DC level exceeds the internal current limit threshold, the buck switch will be disabled and
skip pulses until the current has decayed below the current limit threshold. This approach prevents current
runaway conditions due to propagation delays or inductor saturation since the inductor current is forced to decay
following any current overshoot.</t>
  </si>
  <si>
    <t>Using a current sense resistor in the source of the low-side MOSFET provides superior current limit accuracy
compared to RDS(ON) sensing. RDS(ON) sensing is far less accurate due to the large variation of MOSFET RDS(ON)
with temperature and part-to-part variation. The CS and CSG pins should be Kelvin connected to the current
sense resistor or MOSFET drain and source.
The peak current which triggers the current limit comparator is:</t>
  </si>
  <si>
    <t>The 1.1V threshold is the difference between the 1.6V reference at the current limit comparator and the 0.5V
offset at the current sense amplifier. This offset at the current sense amplifier allows the inductor ripple current to
go negative by 0.5V / (A x RS) when running full synchronous operation.
Current limit hysteresis prevents chatter around the threshold when VCCX is powered from VOUT. When 4.5V &lt;
VCC &lt; 5.8V, the 1.6V reference is increased to 1.72V. The peak current which triggers the current limit
comparator becomes:</t>
  </si>
  <si>
    <t>This has the effect of a 10% fold-back of the peak current during a short circuit when VCCX is powered from a
5V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</si>
</sst>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4"/>
      <color theme="1"/>
      <name val="Calibri"/>
      <family val="2"/>
      <scheme val="minor"/>
    </font>
    <font>
      <sz val="14"/>
      <color rgb="FFFF0000"/>
      <name val="Calibri"/>
      <family val="2"/>
      <scheme val="minor"/>
    </font>
    <font>
      <sz val="14"/>
      <color rgb="FFFF0000"/>
      <name val="Calibri"/>
      <family val="2"/>
      <charset val="204"/>
      <scheme val="minor"/>
    </font>
    <font>
      <sz val="14"/>
      <color theme="1"/>
      <name val="Calibri"/>
      <family val="2"/>
      <charset val="204"/>
      <scheme val="minor"/>
    </font>
    <font>
      <sz val="16"/>
      <color theme="1"/>
      <name val="Calibri"/>
      <family val="2"/>
      <charset val="204"/>
      <scheme val="minor"/>
    </font>
    <font>
      <b/>
      <sz val="16"/>
      <color theme="1"/>
      <name val="Calibri"/>
      <family val="2"/>
      <charset val="204"/>
      <scheme val="minor"/>
    </font>
    <font>
      <b/>
      <sz val="11"/>
      <color theme="1"/>
      <name val="Calibri"/>
      <family val="2"/>
      <charset val="204"/>
      <scheme val="minor"/>
    </font>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wrapText="1"/>
    </xf>
    <xf numFmtId="0" fontId="1" fillId="0" borderId="0" xfId="0" applyFont="1" applyAlignment="1">
      <alignment horizontal="left"/>
    </xf>
    <xf numFmtId="0" fontId="4" fillId="0" borderId="0" xfId="0" applyFont="1"/>
    <xf numFmtId="0" fontId="5" fillId="0" borderId="0" xfId="0" applyFont="1" applyAlignment="1">
      <alignment wrapText="1"/>
    </xf>
    <xf numFmtId="0" fontId="5" fillId="0" borderId="0" xfId="0" applyFont="1"/>
    <xf numFmtId="0" fontId="0" fillId="0" borderId="0" xfId="0" applyAlignment="1">
      <alignment horizontal="left" wrapText="1"/>
    </xf>
    <xf numFmtId="0" fontId="0" fillId="0" borderId="0" xfId="0" applyAlignment="1">
      <alignment horizontal="left" vertical="center" wrapText="1"/>
    </xf>
    <xf numFmtId="0" fontId="8"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8.emf"/></Relationships>
</file>

<file path=xl/drawings/_rels/drawing6.xml.rels><?xml version="1.0" encoding="UTF-8" standalone="yes"?>
<Relationships xmlns="http://schemas.openxmlformats.org/package/2006/relationships"><Relationship Id="rId1" Type="http://schemas.openxmlformats.org/officeDocument/2006/relationships/image" Target="../media/image9.emf"/></Relationships>
</file>

<file path=xl/drawings/_rels/drawing7.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10791825</xdr:colOff>
      <xdr:row>2</xdr:row>
      <xdr:rowOff>57150</xdr:rowOff>
    </xdr:from>
    <xdr:to>
      <xdr:col>1</xdr:col>
      <xdr:colOff>2276475</xdr:colOff>
      <xdr:row>2</xdr:row>
      <xdr:rowOff>1647825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0791825" y="1247775"/>
          <a:ext cx="2314575" cy="1590675"/>
        </a:xfrm>
        <a:prstGeom prst="rect">
          <a:avLst/>
        </a:prstGeom>
        <a:noFill/>
      </xdr:spPr>
    </xdr:pic>
    <xdr:clientData/>
  </xdr:twoCellAnchor>
  <xdr:twoCellAnchor editAs="oneCell">
    <xdr:from>
      <xdr:col>1</xdr:col>
      <xdr:colOff>1638300</xdr:colOff>
      <xdr:row>4</xdr:row>
      <xdr:rowOff>19050</xdr:rowOff>
    </xdr:from>
    <xdr:to>
      <xdr:col>2</xdr:col>
      <xdr:colOff>1314450</xdr:colOff>
      <xdr:row>10</xdr:row>
      <xdr:rowOff>0</xdr:rowOff>
    </xdr:to>
    <xdr:pic>
      <xdr:nvPicPr>
        <xdr:cNvPr id="1027"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12468225" y="3114675"/>
          <a:ext cx="3990975" cy="1409700"/>
        </a:xfrm>
        <a:prstGeom prst="rect">
          <a:avLst/>
        </a:prstGeom>
        <a:noFill/>
      </xdr:spPr>
    </xdr:pic>
    <xdr:clientData/>
  </xdr:twoCellAnchor>
  <xdr:twoCellAnchor editAs="oneCell">
    <xdr:from>
      <xdr:col>0</xdr:col>
      <xdr:colOff>9525</xdr:colOff>
      <xdr:row>3</xdr:row>
      <xdr:rowOff>142875</xdr:rowOff>
    </xdr:from>
    <xdr:to>
      <xdr:col>1</xdr:col>
      <xdr:colOff>1552575</xdr:colOff>
      <xdr:row>18</xdr:row>
      <xdr:rowOff>180975</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9525" y="3000375"/>
          <a:ext cx="12372975" cy="3609975"/>
        </a:xfrm>
        <a:prstGeom prst="rect">
          <a:avLst/>
        </a:prstGeom>
        <a:noFill/>
      </xdr:spPr>
    </xdr:pic>
    <xdr:clientData/>
  </xdr:twoCellAnchor>
  <xdr:twoCellAnchor editAs="oneCell">
    <xdr:from>
      <xdr:col>0</xdr:col>
      <xdr:colOff>0</xdr:colOff>
      <xdr:row>24</xdr:row>
      <xdr:rowOff>0</xdr:rowOff>
    </xdr:from>
    <xdr:to>
      <xdr:col>1</xdr:col>
      <xdr:colOff>1771650</xdr:colOff>
      <xdr:row>33</xdr:row>
      <xdr:rowOff>57150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0" y="7620000"/>
          <a:ext cx="12601575" cy="22002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3876675</xdr:colOff>
      <xdr:row>7</xdr:row>
      <xdr:rowOff>19050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143000"/>
          <a:ext cx="3876675" cy="135255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3</xdr:row>
      <xdr:rowOff>123825</xdr:rowOff>
    </xdr:from>
    <xdr:to>
      <xdr:col>0</xdr:col>
      <xdr:colOff>1828800</xdr:colOff>
      <xdr:row>6</xdr:row>
      <xdr:rowOff>66675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5725" y="1143000"/>
          <a:ext cx="1743075" cy="514350"/>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38100</xdr:rowOff>
    </xdr:from>
    <xdr:to>
      <xdr:col>0</xdr:col>
      <xdr:colOff>9210675</xdr:colOff>
      <xdr:row>24</xdr:row>
      <xdr:rowOff>142875</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419100"/>
          <a:ext cx="9210675" cy="448627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0</xdr:row>
      <xdr:rowOff>542925</xdr:rowOff>
    </xdr:from>
    <xdr:to>
      <xdr:col>10</xdr:col>
      <xdr:colOff>333375</xdr:colOff>
      <xdr:row>2</xdr:row>
      <xdr:rowOff>3333750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62725" y="542925"/>
          <a:ext cx="5362575" cy="35528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228600</xdr:colOff>
      <xdr:row>0</xdr:row>
      <xdr:rowOff>104775</xdr:rowOff>
    </xdr:from>
    <xdr:to>
      <xdr:col>8</xdr:col>
      <xdr:colOff>333375</xdr:colOff>
      <xdr:row>4</xdr:row>
      <xdr:rowOff>1447800</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62700" y="104775"/>
          <a:ext cx="4371975" cy="3419475"/>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600076</xdr:colOff>
      <xdr:row>0</xdr:row>
      <xdr:rowOff>66676</xdr:rowOff>
    </xdr:from>
    <xdr:to>
      <xdr:col>11</xdr:col>
      <xdr:colOff>447676</xdr:colOff>
      <xdr:row>5</xdr:row>
      <xdr:rowOff>1302264</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6" y="66676"/>
          <a:ext cx="4114800" cy="218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47625</xdr:colOff>
      <xdr:row>9</xdr:row>
      <xdr:rowOff>180975</xdr:rowOff>
    </xdr:from>
    <xdr:to>
      <xdr:col>0</xdr:col>
      <xdr:colOff>4343400</xdr:colOff>
      <xdr:row>16</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6848475"/>
          <a:ext cx="429577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2924175</xdr:colOff>
      <xdr:row>21</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25000"/>
          <a:ext cx="2924175"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0" workbookViewId="0">
      <selection activeCell="B37" sqref="B37"/>
    </sheetView>
  </sheetViews>
  <sheetFormatPr defaultColWidth="162.42578125" defaultRowHeight="18.75" x14ac:dyDescent="0.3"/>
  <cols>
    <col min="1" max="1" width="162.42578125" style="3" customWidth="1"/>
    <col min="2" max="2" width="64.7109375" style="3" customWidth="1"/>
    <col min="3" max="16384" width="162.42578125" style="3"/>
  </cols>
  <sheetData>
    <row r="1" spans="1:1" ht="75" x14ac:dyDescent="0.3">
      <c r="A1" s="2" t="s">
        <v>0</v>
      </c>
    </row>
    <row r="2" spans="1:1" x14ac:dyDescent="0.3">
      <c r="A2" s="4" t="s">
        <v>1</v>
      </c>
    </row>
    <row r="3" spans="1:1" ht="131.25" x14ac:dyDescent="0.3">
      <c r="A3" s="4" t="s">
        <v>2</v>
      </c>
    </row>
    <row r="20" spans="1:2" x14ac:dyDescent="0.3">
      <c r="A20" s="3" t="s">
        <v>8</v>
      </c>
      <c r="B20" s="5">
        <v>102</v>
      </c>
    </row>
    <row r="21" spans="1:2" x14ac:dyDescent="0.3">
      <c r="A21" s="3" t="s">
        <v>3</v>
      </c>
      <c r="B21" s="5">
        <v>5</v>
      </c>
    </row>
    <row r="22" spans="1:2" x14ac:dyDescent="0.3">
      <c r="A22" s="3" t="s">
        <v>9</v>
      </c>
      <c r="B22" s="5">
        <f>1.215*(B20/(B21+(B21*C20)-1.215))</f>
        <v>32.742404227212681</v>
      </c>
    </row>
    <row r="23" spans="1:2" x14ac:dyDescent="0.3">
      <c r="A23" s="3" t="s">
        <v>5</v>
      </c>
      <c r="B23" s="5">
        <v>60</v>
      </c>
    </row>
    <row r="36" spans="1:2" x14ac:dyDescent="0.3">
      <c r="A36" s="3" t="s">
        <v>10</v>
      </c>
      <c r="B36" s="5">
        <v>1</v>
      </c>
    </row>
    <row r="37" spans="1:2" x14ac:dyDescent="0.3">
      <c r="A37" s="3" t="s">
        <v>4</v>
      </c>
      <c r="B37" s="3">
        <f>((B22*B20)/(B22+B20))*B36*LN(1-((1.215*(B22+B20))/(B23*B22)))</f>
        <v>-2.1566639900649642</v>
      </c>
    </row>
    <row r="39" spans="1:2" x14ac:dyDescent="0.3">
      <c r="A39" s="3" t="s">
        <v>6</v>
      </c>
      <c r="B39" s="3">
        <f>B36*1.215/5</f>
        <v>0.24300000000000002</v>
      </c>
    </row>
    <row r="40" spans="1:2" x14ac:dyDescent="0.3">
      <c r="A40" s="6" t="s">
        <v>7</v>
      </c>
    </row>
  </sheetData>
  <pageMargins left="0.7" right="0.7" top="0.75" bottom="0.75" header="0.3" footer="0.3"/>
  <pageSetup paperSize="9" orientation="portrait"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1" sqref="B21"/>
    </sheetView>
  </sheetViews>
  <sheetFormatPr defaultRowHeight="15" x14ac:dyDescent="0.25"/>
  <sheetData>
    <row r="1" spans="1:3" x14ac:dyDescent="0.25">
      <c r="C1" t="s">
        <v>13</v>
      </c>
    </row>
    <row r="2" spans="1:3" x14ac:dyDescent="0.25">
      <c r="A2" t="s">
        <v>12</v>
      </c>
      <c r="B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4" sqref="B14"/>
    </sheetView>
  </sheetViews>
  <sheetFormatPr defaultRowHeight="21" x14ac:dyDescent="0.35"/>
  <cols>
    <col min="1" max="1" width="146.7109375" style="8" customWidth="1"/>
    <col min="2" max="2" width="14" style="8" bestFit="1" customWidth="1"/>
    <col min="3" max="16384" width="9.140625" style="8"/>
  </cols>
  <sheetData>
    <row r="1" spans="1:2" ht="105" x14ac:dyDescent="0.35">
      <c r="A1" s="7" t="s">
        <v>15</v>
      </c>
    </row>
    <row r="11" spans="1:2" ht="210" x14ac:dyDescent="0.35">
      <c r="A11" s="7" t="s">
        <v>14</v>
      </c>
    </row>
    <row r="12" spans="1:2" x14ac:dyDescent="0.35">
      <c r="A12" s="8" t="s">
        <v>19</v>
      </c>
      <c r="B12" s="8">
        <v>10</v>
      </c>
    </row>
    <row r="13" spans="1:2" x14ac:dyDescent="0.35">
      <c r="A13" s="8" t="s">
        <v>18</v>
      </c>
      <c r="B13" s="8">
        <v>1200000</v>
      </c>
    </row>
    <row r="14" spans="1:2" x14ac:dyDescent="0.35">
      <c r="A14" s="8" t="s">
        <v>16</v>
      </c>
      <c r="B14" s="8">
        <f>(B13-450)/B15</f>
        <v>11995.5</v>
      </c>
    </row>
    <row r="15" spans="1:2" x14ac:dyDescent="0.35">
      <c r="A15" s="8" t="s">
        <v>17</v>
      </c>
      <c r="B15" s="8">
        <v>100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16" sqref="A16"/>
    </sheetView>
  </sheetViews>
  <sheetFormatPr defaultRowHeight="15" x14ac:dyDescent="0.25"/>
  <cols>
    <col min="1" max="1" width="97.85546875" customWidth="1"/>
  </cols>
  <sheetData>
    <row r="1" spans="1:2" ht="30.75" customHeight="1" x14ac:dyDescent="0.25">
      <c r="A1" s="1" t="s">
        <v>20</v>
      </c>
    </row>
    <row r="3" spans="1:2" ht="34.5" customHeight="1" x14ac:dyDescent="0.25">
      <c r="A3" s="1" t="s">
        <v>21</v>
      </c>
    </row>
    <row r="8" spans="1:2" ht="30" x14ac:dyDescent="0.25">
      <c r="A8" s="1" t="s">
        <v>22</v>
      </c>
    </row>
    <row r="10" spans="1:2" x14ac:dyDescent="0.25">
      <c r="A10" t="s">
        <v>25</v>
      </c>
      <c r="B10">
        <f>B11*(B12-1.215)/1.215</f>
        <v>81.304526748971185</v>
      </c>
    </row>
    <row r="11" spans="1:2" x14ac:dyDescent="0.25">
      <c r="A11" t="s">
        <v>23</v>
      </c>
      <c r="B11">
        <v>1</v>
      </c>
    </row>
    <row r="12" spans="1:2" x14ac:dyDescent="0.25">
      <c r="A12" t="s">
        <v>24</v>
      </c>
      <c r="B12">
        <v>100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zoomScaleNormal="100" workbookViewId="0">
      <selection activeCell="A27" sqref="A27"/>
    </sheetView>
  </sheetViews>
  <sheetFormatPr defaultRowHeight="15" x14ac:dyDescent="0.25"/>
  <cols>
    <col min="1" max="1" width="155.42578125" customWidth="1"/>
  </cols>
  <sheetData>
    <row r="1" spans="1:1" x14ac:dyDescent="0.25">
      <c r="A1" s="10" t="s">
        <v>26</v>
      </c>
    </row>
    <row r="25" spans="1:1" ht="129.75" customHeight="1" x14ac:dyDescent="0.3">
      <c r="A25" s="4" t="s">
        <v>27</v>
      </c>
    </row>
    <row r="27" spans="1:1" ht="90" x14ac:dyDescent="0.25">
      <c r="A27" s="9" t="s">
        <v>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topLeftCell="A4" workbookViewId="0">
      <selection activeCell="E14" sqref="E5:E14"/>
    </sheetView>
  </sheetViews>
  <sheetFormatPr defaultRowHeight="15" x14ac:dyDescent="0.25"/>
  <cols>
    <col min="1" max="1" width="91.5703125" style="1" customWidth="1"/>
    <col min="2" max="16384" width="9.140625" style="1"/>
  </cols>
  <sheetData>
    <row r="1" spans="1:1" ht="45" customHeight="1" x14ac:dyDescent="0.25">
      <c r="A1" s="1" t="s">
        <v>29</v>
      </c>
    </row>
    <row r="3" spans="1:1" ht="360" x14ac:dyDescent="0.25">
      <c r="A3" s="1" t="s">
        <v>30</v>
      </c>
    </row>
    <row r="5" spans="1:1" ht="195" x14ac:dyDescent="0.25">
      <c r="A5" s="1" t="s">
        <v>31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9" sqref="C9"/>
    </sheetView>
  </sheetViews>
  <sheetFormatPr defaultRowHeight="15" x14ac:dyDescent="0.25"/>
  <cols>
    <col min="1" max="1" width="112.7109375" customWidth="1"/>
  </cols>
  <sheetData>
    <row r="1" spans="1:1" ht="39.75" customHeight="1" x14ac:dyDescent="0.25">
      <c r="A1" s="1" t="s">
        <v>32</v>
      </c>
    </row>
    <row r="3" spans="1:1" ht="93.75" customHeight="1" x14ac:dyDescent="0.25">
      <c r="A3" s="1" t="s">
        <v>33</v>
      </c>
    </row>
    <row r="5" spans="1:1" ht="276" customHeight="1" x14ac:dyDescent="0.25">
      <c r="A5" s="1" t="s">
        <v>34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
  <sheetViews>
    <sheetView tabSelected="1" topLeftCell="A13" zoomScaleNormal="100" workbookViewId="0">
      <selection activeCell="A23" sqref="A23"/>
    </sheetView>
  </sheetViews>
  <sheetFormatPr defaultRowHeight="15" x14ac:dyDescent="0.25"/>
  <cols>
    <col min="1" max="1" width="103.42578125" customWidth="1"/>
  </cols>
  <sheetData>
    <row r="2" spans="1:3" x14ac:dyDescent="0.25">
      <c r="A2" t="s">
        <v>35</v>
      </c>
      <c r="B2">
        <v>0.01</v>
      </c>
      <c r="C2" t="s">
        <v>38</v>
      </c>
    </row>
    <row r="3" spans="1:3" x14ac:dyDescent="0.25">
      <c r="A3" t="s">
        <v>36</v>
      </c>
      <c r="B3">
        <v>1</v>
      </c>
      <c r="C3" t="s">
        <v>39</v>
      </c>
    </row>
    <row r="4" spans="1:3" x14ac:dyDescent="0.25">
      <c r="A4" t="s">
        <v>37</v>
      </c>
      <c r="B4">
        <f>10/(1+B3)</f>
        <v>5</v>
      </c>
      <c r="C4" t="s">
        <v>37</v>
      </c>
    </row>
    <row r="6" spans="1:3" ht="240" x14ac:dyDescent="0.25">
      <c r="A6" s="11" t="s">
        <v>40</v>
      </c>
    </row>
    <row r="7" spans="1:3" ht="105" x14ac:dyDescent="0.25">
      <c r="A7" s="1" t="s">
        <v>41</v>
      </c>
    </row>
    <row r="9" spans="1:3" ht="90" x14ac:dyDescent="0.25">
      <c r="A9" s="1" t="s">
        <v>42</v>
      </c>
    </row>
    <row r="18" spans="1:1" ht="105" x14ac:dyDescent="0.25">
      <c r="A18" s="1" t="s">
        <v>43</v>
      </c>
    </row>
    <row r="23" spans="1:1" ht="30" x14ac:dyDescent="0.25">
      <c r="A23" s="1" t="s">
        <v>44</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ULVO</vt:lpstr>
      <vt:lpstr>RT-SYNC</vt:lpstr>
      <vt:lpstr>FB</vt:lpstr>
      <vt:lpstr>COMP</vt:lpstr>
      <vt:lpstr>RAMP</vt:lpstr>
      <vt:lpstr>SS</vt:lpstr>
      <vt:lpstr>CS</vt:lpstr>
      <vt:lpstr>Sheet7</vt:lpstr>
      <vt:lpstr>Sheet8</vt:lpstr>
      <vt:lpstr>Sheet9</vt:lpstr>
      <vt:lpstr>Sheet10</vt:lpstr>
      <vt:lpstr>Sheet11</vt:lpstr>
      <vt:lpstr>Components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2015-04-28T20:09:43Z</dcterms:modified>
</cp:coreProperties>
</file>