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snyder/Documents/MATLAB/"/>
    </mc:Choice>
  </mc:AlternateContent>
  <xr:revisionPtr revIDLastSave="0" documentId="8_{10489BB5-87F0-DC4C-9AA0-5AE480D43276}" xr6:coauthVersionLast="40" xr6:coauthVersionMax="40" xr10:uidLastSave="{00000000-0000-0000-0000-000000000000}"/>
  <bookViews>
    <workbookView xWindow="0" yWindow="460" windowWidth="2560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N16" i="1"/>
  <c r="M16" i="1"/>
  <c r="L16" i="1"/>
  <c r="V4" i="1" l="1"/>
  <c r="P16" i="1"/>
  <c r="K10" i="1"/>
  <c r="L6" i="1"/>
  <c r="L7" i="1"/>
  <c r="L8" i="1"/>
  <c r="L9" i="1"/>
  <c r="L5" i="1"/>
  <c r="J5" i="1"/>
  <c r="J6" i="1"/>
  <c r="J7" i="1"/>
  <c r="J8" i="1"/>
  <c r="J9" i="1"/>
  <c r="I10" i="1"/>
  <c r="C22" i="1" l="1"/>
  <c r="L10" i="1"/>
  <c r="C23" i="1" s="1"/>
  <c r="I16" i="1" s="1"/>
  <c r="J10" i="1"/>
  <c r="H16" i="1" s="1"/>
  <c r="H6" i="1"/>
  <c r="H7" i="1"/>
  <c r="H8" i="1"/>
  <c r="H9" i="1"/>
  <c r="H5" i="1"/>
  <c r="H10" i="1" s="1"/>
  <c r="F6" i="1"/>
  <c r="F7" i="1"/>
  <c r="F8" i="1"/>
  <c r="F9" i="1"/>
  <c r="F10" i="1" s="1"/>
  <c r="C20" i="1" s="1"/>
  <c r="F16" i="1" s="1"/>
  <c r="F5" i="1"/>
  <c r="D6" i="1"/>
  <c r="D7" i="1"/>
  <c r="D8" i="1"/>
  <c r="D9" i="1"/>
  <c r="D5" i="1"/>
  <c r="G16" i="1" l="1"/>
  <c r="C21" i="1"/>
  <c r="D10" i="1"/>
  <c r="C19" i="1" s="1"/>
  <c r="G10" i="1"/>
  <c r="E10" i="1"/>
  <c r="C10" i="1"/>
</calcChain>
</file>

<file path=xl/sharedStrings.xml><?xml version="1.0" encoding="utf-8"?>
<sst xmlns="http://schemas.openxmlformats.org/spreadsheetml/2006/main" count="37" uniqueCount="31">
  <si>
    <t>No added weight</t>
  </si>
  <si>
    <t>300g per wheel</t>
  </si>
  <si>
    <t>600g per wheel</t>
  </si>
  <si>
    <t>900g per wheel</t>
  </si>
  <si>
    <t>1200g per wheel</t>
  </si>
  <si>
    <t>time</t>
  </si>
  <si>
    <t>accel</t>
  </si>
  <si>
    <t xml:space="preserve">time </t>
  </si>
  <si>
    <t>run 1</t>
  </si>
  <si>
    <t>run 2</t>
  </si>
  <si>
    <t>run 3</t>
  </si>
  <si>
    <t>run 4</t>
  </si>
  <si>
    <t>run 5</t>
  </si>
  <si>
    <t>mean</t>
  </si>
  <si>
    <t>distance [m]</t>
  </si>
  <si>
    <t>accel [m/s^2]</t>
  </si>
  <si>
    <t>time [s]</t>
  </si>
  <si>
    <t>total wheel weight</t>
  </si>
  <si>
    <t>wheel weight [kg]</t>
  </si>
  <si>
    <t>total mass [kg]</t>
  </si>
  <si>
    <t>acceleration conatant</t>
  </si>
  <si>
    <t>Force average</t>
  </si>
  <si>
    <t>force lost [N]</t>
  </si>
  <si>
    <t>accel m/s^2</t>
  </si>
  <si>
    <t>6.03 kg</t>
  </si>
  <si>
    <t>5.43 kg</t>
  </si>
  <si>
    <t>4.83 kg</t>
  </si>
  <si>
    <t>4.23 kg</t>
  </si>
  <si>
    <t>3.63 kg</t>
  </si>
  <si>
    <t>Total wheel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</si>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</sst>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acceleration with various wheel weights</a:t>
            </a:r>
          </a:p>
        </c:rich>
      </c:tx>
      <c:layout>
        <c:manualLayout>
          <c:xMode val="edge"/>
          <c:yMode val="edge"/>
          <c:x val="0.195777777777777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accel m/s^2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115966754155729"/>
                  <c:y val="-3.9940215806357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Sheet1!$L$16:$P$16</c:f>
              <c:numCache>
                <c:formatCode>General</c:formatCode>
                <c:ptCount val="5"/>
                <c:pt idx="0">
                  <c:v>3.63</c:v>
                </c:pt>
                <c:pt idx="1">
                  <c:v>4.2299999999999995</c:v>
                </c:pt>
                <c:pt idx="2">
                  <c:v>4.83</c:v>
                </c:pt>
                <c:pt idx="3">
                  <c:v>5.43</c:v>
                </c:pt>
                <c:pt idx="4">
                  <c:v>6.0299999999999994</c:v>
                </c:pt>
              </c:numCache>
            </c:numRef>
          </c:xVal>
          <c:yVal>
            <c:numRef>
              <c:f>Sheet1!$L$17:$P$17</c:f>
              <c:numCache>
                <c:formatCode>General</c:formatCode>
                <c:ptCount val="5"/>
                <c:pt idx="0">
                  <c:v>0.30499999999999999</c:v>
                </c:pt>
                <c:pt idx="1">
                  <c:v>0.25950000000000001</c:v>
                </c:pt>
                <c:pt idx="2">
                  <c:v>0.23599999999999999</c:v>
                </c:pt>
                <c:pt idx="3">
                  <c:v>0.22020000000000001</c:v>
                </c:pt>
                <c:pt idx="4">
                  <c:v>0.20569999999999999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3-4AAE-A0DD-4E261863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77168"/>
        <c:axId val="243515744"/>
      </c:scatterChart>
      <c:valAx>
        <c:axId val="39727716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 wheel weight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15744"/>
        <c:crosses val="autoZero"/>
        <c:crossBetween val="midCat"/>
      </c:valAx>
      <c:valAx>
        <c:axId val="2435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[m/s^2]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9425160396617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lost to wheel</a:t>
            </a:r>
            <a:r>
              <a:rPr lang="en-US" baseline="0"/>
              <a:t> inertia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force lost [N]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y=3.5558x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2512765569816594E-2"/>
                  <c:y val="0.10483778069407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Sheet1!$B$19:$B$23</c:f>
              <c:numCache>
                <c:formatCode>General</c:formatCode>
                <c:ptCount val="5"/>
                <c:pt idx="0">
                  <c:v>3.63</c:v>
                </c:pt>
                <c:pt idx="1">
                  <c:v>4.2300000000000004</c:v>
                </c:pt>
                <c:pt idx="2">
                  <c:v>4.83</c:v>
                </c:pt>
                <c:pt idx="3">
                  <c:v>5.43</c:v>
                </c:pt>
                <c:pt idx="4">
                  <c:v>6.03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11.798072920955597</c:v>
                </c:pt>
                <c:pt idx="1">
                  <c:v>15.884206658751491</c:v>
                </c:pt>
                <c:pt idx="2">
                  <c:v>17.994898318906891</c:v>
                </c:pt>
                <c:pt idx="3">
                  <c:v>19.403963297901623</c:v>
                </c:pt>
                <c:pt idx="4">
                  <c:v>20.70567554404921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E-444F-8BAF-87F9E329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36128"/>
        <c:axId val="1400277056"/>
      </c:scatterChart>
      <c:valAx>
        <c:axId val="140173612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 Wheel weight [kg]</a:t>
                </a:r>
              </a:p>
            </c:rich>
          </c:tx>
          <c:layout>
            <c:manualLayout>
              <c:xMode val="edge"/>
              <c:yMode val="edge"/>
              <c:x val="0.3168876161854888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77056"/>
        <c:crosses val="autoZero"/>
        <c:crossBetween val="midCat"/>
      </c:valAx>
      <c:valAx>
        <c:axId val="1400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Lost [N]</a:t>
                </a:r>
              </a:p>
            </c:rich>
          </c:tx>
          <c:layout>
            <c:manualLayout>
              <c:xMode val="edge"/>
              <c:yMode val="edge"/>
              <c:x val="2.1227199564090263E-2"/>
              <c:y val="0.36176326917468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19</xdr:row>
      <xdr:rowOff>42862</xdr:rowOff>
    </xdr:from>
    <xdr:to>
      <xdr:col>19</xdr:col>
      <xdr:colOff>266700</xdr:colOff>
      <xdr:row>33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B500-33D5-438C-A92D-DFB5A539D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19</xdr:row>
      <xdr:rowOff>38100</xdr:rowOff>
    </xdr:from>
    <xdr:to>
      <xdr:col>11</xdr:col>
      <xdr:colOff>433387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72D4B-E091-4454-B1F0-088027688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23"/>
  <sheetViews>
    <sheetView tabSelected="1" workbookViewId="0">
      <selection activeCell="W34" sqref="W34"/>
    </sheetView>
  </sheetViews>
  <sheetFormatPr baseColWidth="10" defaultColWidth="8.83203125" defaultRowHeight="15" x14ac:dyDescent="0.2"/>
  <cols>
    <col min="4" max="4" width="11.83203125" customWidth="1"/>
    <col min="5" max="5" width="10.33203125" customWidth="1"/>
    <col min="6" max="6" width="11.1640625" customWidth="1"/>
    <col min="8" max="8" width="10.6640625" customWidth="1"/>
  </cols>
  <sheetData>
    <row r="3" spans="2:22" x14ac:dyDescent="0.2">
      <c r="C3" t="s">
        <v>0</v>
      </c>
      <c r="E3" t="s">
        <v>1</v>
      </c>
      <c r="G3" t="s">
        <v>2</v>
      </c>
      <c r="I3" t="s">
        <v>3</v>
      </c>
      <c r="K3" t="s">
        <v>4</v>
      </c>
      <c r="N3" t="s">
        <v>14</v>
      </c>
      <c r="P3" t="s">
        <v>19</v>
      </c>
      <c r="R3" t="s">
        <v>18</v>
      </c>
      <c r="T3" t="s">
        <v>20</v>
      </c>
      <c r="V3" t="s">
        <v>21</v>
      </c>
    </row>
    <row r="4" spans="2:22" x14ac:dyDescent="0.2">
      <c r="C4" t="s">
        <v>16</v>
      </c>
      <c r="D4" t="s">
        <v>15</v>
      </c>
      <c r="E4" t="s">
        <v>5</v>
      </c>
      <c r="F4" t="s">
        <v>6</v>
      </c>
      <c r="G4" t="s">
        <v>5</v>
      </c>
      <c r="H4" t="s">
        <v>6</v>
      </c>
      <c r="I4" t="s">
        <v>5</v>
      </c>
      <c r="J4" t="s">
        <v>6</v>
      </c>
      <c r="K4" t="s">
        <v>7</v>
      </c>
      <c r="L4" t="s">
        <v>6</v>
      </c>
      <c r="N4">
        <v>74.77</v>
      </c>
      <c r="P4">
        <v>89.6</v>
      </c>
      <c r="R4">
        <v>1.81</v>
      </c>
      <c r="T4">
        <v>0.43680000000000002</v>
      </c>
      <c r="V4">
        <f>P4*T4</f>
        <v>39.137279999999997</v>
      </c>
    </row>
    <row r="5" spans="2:22" x14ac:dyDescent="0.2">
      <c r="B5" t="s">
        <v>8</v>
      </c>
      <c r="C5">
        <v>23.02</v>
      </c>
      <c r="D5">
        <f>2*$N$4/C5^2</f>
        <v>0.28219332563909599</v>
      </c>
      <c r="E5">
        <v>23.87</v>
      </c>
      <c r="F5">
        <f>2*$N$4/E5^2</f>
        <v>0.26245360245387267</v>
      </c>
      <c r="G5">
        <v>24.78</v>
      </c>
      <c r="H5">
        <f>2*$N$4/G5^2</f>
        <v>0.24353129167016799</v>
      </c>
      <c r="I5">
        <v>26.22</v>
      </c>
      <c r="J5">
        <f>2*$N$4/I5^2</f>
        <v>0.21751639736757741</v>
      </c>
      <c r="K5">
        <v>26.72</v>
      </c>
      <c r="L5">
        <f>2*$N$4/K5^2</f>
        <v>0.20945197927498296</v>
      </c>
    </row>
    <row r="6" spans="2:22" x14ac:dyDescent="0.2">
      <c r="B6" t="s">
        <v>9</v>
      </c>
      <c r="C6">
        <v>21.61</v>
      </c>
      <c r="D6">
        <f t="shared" ref="D6:D9" si="0">2*$N$4/C6^2</f>
        <v>0.32021954975255468</v>
      </c>
      <c r="E6">
        <v>24.61</v>
      </c>
      <c r="F6">
        <f t="shared" ref="F6:F9" si="1">2*$N$4/E6^2</f>
        <v>0.24690742424570142</v>
      </c>
      <c r="G6">
        <v>25.31</v>
      </c>
      <c r="H6">
        <f t="shared" ref="H6:H9" si="2">2*$N$4/G6^2</f>
        <v>0.23343882362068705</v>
      </c>
      <c r="I6">
        <v>25.7</v>
      </c>
      <c r="J6">
        <f t="shared" ref="J6:J9" si="3">2*$N$4/I6^2</f>
        <v>0.22640766703508</v>
      </c>
      <c r="K6">
        <v>26.76</v>
      </c>
      <c r="L6">
        <f t="shared" ref="L6:L9" si="4">2*$N$4/K6^2</f>
        <v>0.20882628289775021</v>
      </c>
    </row>
    <row r="7" spans="2:22" x14ac:dyDescent="0.2">
      <c r="B7" t="s">
        <v>10</v>
      </c>
      <c r="C7">
        <v>21.87</v>
      </c>
      <c r="D7">
        <f t="shared" si="0"/>
        <v>0.31265099146576109</v>
      </c>
      <c r="E7">
        <v>23.65</v>
      </c>
      <c r="F7">
        <f t="shared" si="1"/>
        <v>0.26735917114008473</v>
      </c>
      <c r="G7">
        <v>25.44</v>
      </c>
      <c r="H7">
        <f t="shared" si="2"/>
        <v>0.23105914520786358</v>
      </c>
      <c r="I7">
        <v>26.2</v>
      </c>
      <c r="J7">
        <f t="shared" si="3"/>
        <v>0.21784861022084961</v>
      </c>
      <c r="K7">
        <v>27.82</v>
      </c>
      <c r="L7">
        <f t="shared" si="4"/>
        <v>0.19321601690233145</v>
      </c>
    </row>
    <row r="8" spans="2:22" x14ac:dyDescent="0.2">
      <c r="B8" t="s">
        <v>11</v>
      </c>
      <c r="C8">
        <v>21.94</v>
      </c>
      <c r="D8">
        <f t="shared" si="0"/>
        <v>0.3106591358382727</v>
      </c>
      <c r="E8">
        <v>23.22</v>
      </c>
      <c r="F8">
        <f t="shared" si="1"/>
        <v>0.27735304962234436</v>
      </c>
      <c r="G8">
        <v>25.81</v>
      </c>
      <c r="H8">
        <f t="shared" si="2"/>
        <v>0.22448191947803225</v>
      </c>
      <c r="I8">
        <v>25.95</v>
      </c>
      <c r="J8">
        <f t="shared" si="3"/>
        <v>0.22206629764516767</v>
      </c>
      <c r="K8">
        <v>26.35</v>
      </c>
      <c r="L8">
        <f t="shared" si="4"/>
        <v>0.21537541992373857</v>
      </c>
    </row>
    <row r="9" spans="2:22" x14ac:dyDescent="0.2">
      <c r="B9" t="s">
        <v>12</v>
      </c>
      <c r="C9">
        <v>22.33</v>
      </c>
      <c r="D9">
        <f t="shared" si="0"/>
        <v>0.29990239234027555</v>
      </c>
      <c r="E9">
        <v>24.78</v>
      </c>
      <c r="F9">
        <f t="shared" si="1"/>
        <v>0.24353129167016799</v>
      </c>
      <c r="G9">
        <v>24.59</v>
      </c>
      <c r="H9">
        <f t="shared" si="2"/>
        <v>0.24730922633424848</v>
      </c>
      <c r="I9">
        <v>26.23</v>
      </c>
      <c r="J9">
        <f t="shared" si="3"/>
        <v>0.21735057583949369</v>
      </c>
      <c r="K9">
        <v>27.23</v>
      </c>
      <c r="L9">
        <f t="shared" si="4"/>
        <v>0.20167965680202202</v>
      </c>
    </row>
    <row r="10" spans="2:22" x14ac:dyDescent="0.2">
      <c r="B10" t="s">
        <v>13</v>
      </c>
      <c r="C10">
        <f t="shared" ref="C10:H10" si="5">AVERAGE(C5:C9)</f>
        <v>22.154</v>
      </c>
      <c r="D10">
        <f>AVERAGE(D5:D9)</f>
        <v>0.30512507900719199</v>
      </c>
      <c r="E10">
        <f t="shared" si="5"/>
        <v>24.026</v>
      </c>
      <c r="F10">
        <f t="shared" si="5"/>
        <v>0.25952090782643422</v>
      </c>
      <c r="G10">
        <f t="shared" si="5"/>
        <v>25.186</v>
      </c>
      <c r="H10">
        <f t="shared" si="5"/>
        <v>0.23596408126219987</v>
      </c>
      <c r="I10">
        <f>AVERAGE(I5:I9)</f>
        <v>26.060000000000002</v>
      </c>
      <c r="J10">
        <f>AVERAGE(J5:J9)</f>
        <v>0.22023790962163367</v>
      </c>
      <c r="K10">
        <f>AVERAGE(K5:K9)</f>
        <v>26.975999999999999</v>
      </c>
      <c r="L10">
        <f>AVERAGE(L5:L9)</f>
        <v>0.20570987116016504</v>
      </c>
    </row>
    <row r="15" spans="2:22" x14ac:dyDescent="0.2">
      <c r="D15" t="s">
        <v>29</v>
      </c>
      <c r="E15" t="s">
        <v>28</v>
      </c>
      <c r="F15" t="s">
        <v>27</v>
      </c>
      <c r="G15" t="s">
        <v>26</v>
      </c>
      <c r="H15" t="s">
        <v>25</v>
      </c>
      <c r="I15" t="s">
        <v>24</v>
      </c>
    </row>
    <row r="16" spans="2:22" x14ac:dyDescent="0.2">
      <c r="D16" t="s">
        <v>22</v>
      </c>
      <c r="F16">
        <f>C20</f>
        <v>15.884206658751491</v>
      </c>
      <c r="G16">
        <f>V4-P4*H10</f>
        <v>17.994898318906891</v>
      </c>
      <c r="H16">
        <f>V4-P4*J10</f>
        <v>19.403963297901623</v>
      </c>
      <c r="I16">
        <f>C23</f>
        <v>20.70567554404921</v>
      </c>
      <c r="K16" t="s">
        <v>17</v>
      </c>
      <c r="L16">
        <f>3.63</f>
        <v>3.63</v>
      </c>
      <c r="M16">
        <f>0.6+3.63</f>
        <v>4.2299999999999995</v>
      </c>
      <c r="N16">
        <f>1.2+3.63</f>
        <v>4.83</v>
      </c>
      <c r="O16">
        <f>1.8+3.63</f>
        <v>5.43</v>
      </c>
      <c r="P16">
        <f>2.4+3.63</f>
        <v>6.0299999999999994</v>
      </c>
    </row>
    <row r="17" spans="2:16" x14ac:dyDescent="0.2">
      <c r="K17" t="s">
        <v>23</v>
      </c>
      <c r="L17">
        <v>0.30499999999999999</v>
      </c>
      <c r="M17">
        <v>0.25950000000000001</v>
      </c>
      <c r="N17">
        <v>0.23599999999999999</v>
      </c>
      <c r="O17">
        <v>0.22020000000000001</v>
      </c>
      <c r="P17">
        <v>0.20569999999999999</v>
      </c>
    </row>
    <row r="18" spans="2:16" x14ac:dyDescent="0.2">
      <c r="B18" t="s">
        <v>30</v>
      </c>
      <c r="C18" t="s">
        <v>22</v>
      </c>
    </row>
    <row r="19" spans="2:16" x14ac:dyDescent="0.2">
      <c r="B19">
        <v>3.63</v>
      </c>
      <c r="C19">
        <f>V4-P4*D10</f>
        <v>11.798072920955597</v>
      </c>
    </row>
    <row r="20" spans="2:16" x14ac:dyDescent="0.2">
      <c r="B20">
        <v>4.2300000000000004</v>
      </c>
      <c r="C20">
        <f>V4-P4*F10</f>
        <v>15.884206658751491</v>
      </c>
    </row>
    <row r="21" spans="2:16" x14ac:dyDescent="0.2">
      <c r="B21">
        <v>4.83</v>
      </c>
      <c r="C21">
        <f>V4-P4*H10</f>
        <v>17.994898318906891</v>
      </c>
    </row>
    <row r="22" spans="2:16" x14ac:dyDescent="0.2">
      <c r="B22">
        <v>5.43</v>
      </c>
      <c r="C22">
        <f>V4-P4*J10</f>
        <v>19.403963297901623</v>
      </c>
    </row>
    <row r="23" spans="2:16" x14ac:dyDescent="0.2">
      <c r="B23">
        <v>6.03</v>
      </c>
      <c r="C23">
        <f>V4-P4*L10</f>
        <v>20.70567554404921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2018-11-27T20:23:40Z</dcterms:created>
  <dcterms:modified xsi:type="dcterms:W3CDTF">2018-12-05T00:07:35Z</dcterms:modified>
</cp:coreProperties>
</file>