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743F25A8-A334-3E42-9E70-D1E9B7F6F28C}" xr6:coauthVersionLast="47" xr6:coauthVersionMax="47" xr10:uidLastSave="{00000000-0000-0000-0000-000000000000}"/>
  <bookViews>
    <workbookView xWindow="15280" yWindow="500" windowWidth="35920" windowHeight="25640" xr2:uid="{AAE6672A-B131-4F2E-90C4-18E461171EDC}"/>
  </bookViews>
  <sheets>
    <sheet name="Full MFA Data" sheetId="5" r:id="rId1"/>
    <sheet name="gluc 1221 (2)" sheetId="1" r:id="rId2"/>
    <sheet name="glyc 1221 (2)" sheetId="2" r:id="rId3"/>
    <sheet name="OA 1221 (4)" sheetId="3" r:id="rId4"/>
    <sheet name="1221 summa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4" l="1"/>
  <c r="H70" i="4"/>
  <c r="G70" i="4"/>
  <c r="I69" i="4"/>
  <c r="H69" i="4"/>
  <c r="G69" i="4"/>
  <c r="I68" i="4"/>
  <c r="H68" i="4"/>
  <c r="G68" i="4"/>
  <c r="I67" i="4"/>
  <c r="H67" i="4"/>
  <c r="M33" i="4" s="1" a="1"/>
  <c r="M33" i="4" s="1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H33" i="4"/>
  <c r="G33" i="4"/>
  <c r="M23" i="4" s="1" a="1"/>
  <c r="M23" i="4" s="1"/>
  <c r="N32" i="4" a="1"/>
  <c r="N32" i="4" s="1"/>
  <c r="I32" i="4"/>
  <c r="H32" i="4"/>
  <c r="G32" i="4"/>
  <c r="I31" i="4"/>
  <c r="H31" i="4"/>
  <c r="G31" i="4"/>
  <c r="H30" i="4"/>
  <c r="G30" i="4"/>
  <c r="I29" i="4"/>
  <c r="H29" i="4"/>
  <c r="G29" i="4"/>
  <c r="I28" i="4"/>
  <c r="H28" i="4"/>
  <c r="G28" i="4"/>
  <c r="M27" i="4" a="1"/>
  <c r="M27" i="4" s="1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M22" i="4" a="1"/>
  <c r="M22" i="4" s="1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M17" i="4" a="1"/>
  <c r="M17" i="4" s="1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M12" i="4" a="1"/>
  <c r="M12" i="4" s="1"/>
  <c r="I12" i="4"/>
  <c r="H12" i="4"/>
  <c r="G12" i="4"/>
  <c r="I11" i="4"/>
  <c r="H11" i="4"/>
  <c r="G11" i="4"/>
  <c r="M8" i="4" s="1" a="1"/>
  <c r="W8" i="4" s="1"/>
  <c r="I10" i="4"/>
  <c r="H10" i="4"/>
  <c r="G10" i="4"/>
  <c r="I9" i="4"/>
  <c r="H9" i="4"/>
  <c r="G9" i="4"/>
  <c r="I8" i="4"/>
  <c r="H8" i="4"/>
  <c r="G8" i="4"/>
  <c r="M7" i="4" a="1"/>
  <c r="M7" i="4" s="1"/>
  <c r="I7" i="4"/>
  <c r="H7" i="4"/>
  <c r="G7" i="4"/>
  <c r="I6" i="4"/>
  <c r="H6" i="4"/>
  <c r="G6" i="4"/>
  <c r="I5" i="4"/>
  <c r="H5" i="4"/>
  <c r="G5" i="4"/>
  <c r="I4" i="4"/>
  <c r="H4" i="4"/>
  <c r="G4" i="4"/>
  <c r="M3" i="4" s="1" a="1"/>
  <c r="M3" i="4" s="1"/>
  <c r="I3" i="4"/>
  <c r="H3" i="4"/>
  <c r="G3" i="4"/>
  <c r="M2" i="4" a="1"/>
  <c r="M2" i="4" s="1"/>
  <c r="I2" i="4"/>
  <c r="H2" i="4"/>
  <c r="G2" i="4"/>
  <c r="A2" i="4"/>
  <c r="I70" i="3"/>
  <c r="J70" i="3" s="1"/>
  <c r="I69" i="3"/>
  <c r="J69" i="3" s="1"/>
  <c r="I68" i="3"/>
  <c r="J68" i="3" s="1"/>
  <c r="I67" i="3"/>
  <c r="J67" i="3" s="1"/>
  <c r="I66" i="3"/>
  <c r="J66" i="3" s="1"/>
  <c r="I65" i="3"/>
  <c r="J65" i="3" s="1"/>
  <c r="I64" i="3"/>
  <c r="J64" i="3" s="1"/>
  <c r="I63" i="3"/>
  <c r="J63" i="3" s="1"/>
  <c r="I62" i="3"/>
  <c r="J62" i="3" s="1"/>
  <c r="I61" i="3"/>
  <c r="J61" i="3" s="1"/>
  <c r="I60" i="3"/>
  <c r="J60" i="3" s="1"/>
  <c r="I59" i="3"/>
  <c r="J59" i="3" s="1"/>
  <c r="I58" i="3"/>
  <c r="J58" i="3" s="1"/>
  <c r="I57" i="3"/>
  <c r="J57" i="3" s="1"/>
  <c r="I56" i="3"/>
  <c r="J56" i="3" s="1"/>
  <c r="I55" i="3"/>
  <c r="J55" i="3" s="1"/>
  <c r="I54" i="3"/>
  <c r="J54" i="3" s="1"/>
  <c r="I53" i="3"/>
  <c r="J53" i="3" s="1"/>
  <c r="I52" i="3"/>
  <c r="J52" i="3" s="1"/>
  <c r="I51" i="3"/>
  <c r="J51" i="3" s="1"/>
  <c r="I50" i="3"/>
  <c r="J50" i="3" s="1"/>
  <c r="I49" i="3"/>
  <c r="J49" i="3" s="1"/>
  <c r="I48" i="3"/>
  <c r="J48" i="3" s="1"/>
  <c r="I47" i="3"/>
  <c r="J47" i="3" s="1"/>
  <c r="I46" i="3"/>
  <c r="J46" i="3" s="1"/>
  <c r="I45" i="3"/>
  <c r="J45" i="3" s="1"/>
  <c r="I44" i="3"/>
  <c r="J44" i="3" s="1"/>
  <c r="I43" i="3"/>
  <c r="J43" i="3" s="1"/>
  <c r="I42" i="3"/>
  <c r="J42" i="3" s="1"/>
  <c r="I41" i="3"/>
  <c r="J41" i="3" s="1"/>
  <c r="I40" i="3"/>
  <c r="J40" i="3" s="1"/>
  <c r="I39" i="3"/>
  <c r="J39" i="3" s="1"/>
  <c r="I38" i="3"/>
  <c r="J38" i="3" s="1"/>
  <c r="I37" i="3"/>
  <c r="J37" i="3" s="1"/>
  <c r="I36" i="3"/>
  <c r="J36" i="3" s="1"/>
  <c r="I35" i="3"/>
  <c r="J35" i="3" s="1"/>
  <c r="I34" i="3"/>
  <c r="J34" i="3" s="1"/>
  <c r="I32" i="3"/>
  <c r="J32" i="3" s="1"/>
  <c r="I31" i="3"/>
  <c r="J31" i="3" s="1"/>
  <c r="I29" i="3"/>
  <c r="J29" i="3" s="1"/>
  <c r="I28" i="3"/>
  <c r="J28" i="3" s="1"/>
  <c r="I27" i="3"/>
  <c r="J27" i="3" s="1"/>
  <c r="I26" i="3"/>
  <c r="J26" i="3" s="1"/>
  <c r="I25" i="3"/>
  <c r="J25" i="3" s="1"/>
  <c r="I24" i="3"/>
  <c r="J24" i="3" s="1"/>
  <c r="I23" i="3"/>
  <c r="J23" i="3" s="1"/>
  <c r="I22" i="3"/>
  <c r="J22" i="3" s="1"/>
  <c r="I21" i="3"/>
  <c r="J21" i="3" s="1"/>
  <c r="I20" i="3"/>
  <c r="J20" i="3" s="1"/>
  <c r="I19" i="3"/>
  <c r="J19" i="3" s="1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I12" i="3"/>
  <c r="J12" i="3" s="1"/>
  <c r="I11" i="3"/>
  <c r="J11" i="3" s="1"/>
  <c r="I10" i="3"/>
  <c r="J10" i="3" s="1"/>
  <c r="I9" i="3"/>
  <c r="J9" i="3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A2" i="3"/>
  <c r="I71" i="2"/>
  <c r="J71" i="2" s="1"/>
  <c r="I70" i="2"/>
  <c r="J70" i="2" s="1"/>
  <c r="I69" i="2"/>
  <c r="J69" i="2" s="1"/>
  <c r="I68" i="2"/>
  <c r="J68" i="2" s="1"/>
  <c r="I67" i="2"/>
  <c r="J67" i="2" s="1"/>
  <c r="I66" i="2"/>
  <c r="J66" i="2" s="1"/>
  <c r="I65" i="2"/>
  <c r="J65" i="2" s="1"/>
  <c r="I64" i="2"/>
  <c r="J64" i="2" s="1"/>
  <c r="I63" i="2"/>
  <c r="J63" i="2" s="1"/>
  <c r="I62" i="2"/>
  <c r="J62" i="2" s="1"/>
  <c r="I61" i="2"/>
  <c r="J61" i="2" s="1"/>
  <c r="I60" i="2"/>
  <c r="J60" i="2" s="1"/>
  <c r="I59" i="2"/>
  <c r="J59" i="2" s="1"/>
  <c r="I58" i="2"/>
  <c r="J58" i="2" s="1"/>
  <c r="I57" i="2"/>
  <c r="J57" i="2" s="1"/>
  <c r="I56" i="2"/>
  <c r="J56" i="2" s="1"/>
  <c r="I55" i="2"/>
  <c r="J55" i="2" s="1"/>
  <c r="I54" i="2"/>
  <c r="J54" i="2" s="1"/>
  <c r="I53" i="2"/>
  <c r="J53" i="2" s="1"/>
  <c r="I52" i="2"/>
  <c r="J52" i="2" s="1"/>
  <c r="I51" i="2"/>
  <c r="J51" i="2" s="1"/>
  <c r="I50" i="2"/>
  <c r="J50" i="2" s="1"/>
  <c r="I49" i="2"/>
  <c r="J49" i="2" s="1"/>
  <c r="I48" i="2"/>
  <c r="J48" i="2" s="1"/>
  <c r="I47" i="2"/>
  <c r="J47" i="2" s="1"/>
  <c r="I46" i="2"/>
  <c r="J46" i="2" s="1"/>
  <c r="I45" i="2"/>
  <c r="J45" i="2" s="1"/>
  <c r="I44" i="2"/>
  <c r="J44" i="2" s="1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I5" i="2"/>
  <c r="J5" i="2" s="1"/>
  <c r="I4" i="2"/>
  <c r="J4" i="2" s="1"/>
  <c r="I3" i="2"/>
  <c r="J3" i="2" s="1"/>
  <c r="I2" i="2"/>
  <c r="J2" i="2" s="1"/>
  <c r="A2" i="2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A2" i="1"/>
  <c r="M13" i="4" l="1" a="1"/>
  <c r="M13" i="4" s="1"/>
  <c r="M18" i="4" a="1"/>
  <c r="M18" i="4" s="1"/>
  <c r="M28" i="4" a="1"/>
  <c r="M28" i="4" s="1"/>
  <c r="J1" i="3"/>
  <c r="J1" i="2"/>
  <c r="K2" i="1"/>
  <c r="K1" i="1"/>
  <c r="X8" i="4"/>
  <c r="W9" i="4"/>
  <c r="X9" i="4"/>
  <c r="W10" i="4"/>
  <c r="M8" i="4"/>
  <c r="X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<sst xmlns="http://schemas.openxmlformats.org/spreadsheetml/2006/main" count="1275" uniqueCount="339">
  <si>
    <t>ID</t>
  </si>
  <si>
    <t>Equation</t>
  </si>
  <si>
    <t>Value</t>
  </si>
  <si>
    <t>StdErr</t>
  </si>
  <si>
    <t>95% LB</t>
  </si>
  <si>
    <t>95% UB</t>
  </si>
  <si>
    <t>ΔB</t>
  </si>
  <si>
    <t>68% LB</t>
  </si>
  <si>
    <t>68% UB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</si>
  <si>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</si>
  <si>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</si>
  <si>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</si>
  <si>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</si>
  <si>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</si>
  <si>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</si>
  <si>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</si>
  <si>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</si>
  <si>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</si>
  <si>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0.0100</t>
  </si>
  <si>
    <t>R6 net</t>
  </si>
  <si>
    <t>FBP &lt;-&gt; DHAP + GAP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</si>
  <si>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 - REMOVED ACCoA transport R42</t>
    </r>
    <r>
      <rPr>
        <b/>
        <sz val="9"/>
        <color theme="1"/>
        <rFont val="Calibri"/>
        <family val="2"/>
        <scheme val="minor"/>
      </rPr>
      <t xml:space="preserve">
 - kept pyr.c-&gt;oaa.c and oaa.c-&gt;pep
 - no constraints on R56 or R56.m
</t>
    </r>
  </si>
  <si>
    <t>R7 net</t>
  </si>
  <si>
    <t>DHAP &lt;-&gt; GAP</t>
  </si>
  <si>
    <t>R8 net</t>
  </si>
  <si>
    <t>GAP &lt;-&gt; G3P + ATP + NADH</t>
  </si>
  <si>
    <t>R9 net</t>
  </si>
  <si>
    <t>G3P &lt;-&gt; PEP</t>
  </si>
  <si>
    <t>R10</t>
  </si>
  <si>
    <t>PEP 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</si>
  <si>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</si>
  <si>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</si>
  <si>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</si>
  <si>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</si>
  <si>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</si>
  <si>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</si>
  <si>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</si>
  <si>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</si>
  <si>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</si>
  <si>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</si>
  <si>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</si>
  <si>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</si>
  <si>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</si>
  <si>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</si>
  <si>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</si>
  <si>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</si>
  <si>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</si>
  <si>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</si>
  <si>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</si>
  <si>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</si>
  <si>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</si>
  <si>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</si>
  <si>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</si>
  <si>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</si>
  <si>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</si>
  <si>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</si>
  <si>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</si>
  <si>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</si>
  <si>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</si>
  <si>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</si>
  <si>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</si>
  <si>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</si>
  <si>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</si>
  <si>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</si>
  <si>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</si>
  <si>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</si>
  <si>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+ 1.5*ATP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</si>
  <si>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</si>
  <si>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</si>
  <si>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</si>
  <si>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</si>
  <si>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</si>
  <si>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</t>
  </si>
  <si>
    <t>MALmit -&gt; PYRmit + CO2 + NADH</t>
  </si>
  <si>
    <t>R31</t>
  </si>
  <si>
    <t>PYRcyt + CO2 + ATP -&gt; OAAcyt</t>
  </si>
  <si>
    <t>R35</t>
  </si>
  <si>
    <t>AA -&gt; AC + NADH</t>
  </si>
  <si>
    <t>R37 net</t>
  </si>
  <si>
    <t>AC + ATP &lt;-&gt; ACCOAcyt</t>
  </si>
  <si>
    <t>confidence interval parameters</t>
  </si>
  <si>
    <t>glyoxylate shunt</t>
  </si>
  <si>
    <t>ACL</t>
  </si>
  <si>
    <t>CITcyt + ATP -&gt; OAAcyt + ACCOAcyt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</si>
  <si>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</si>
  <si>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</si>
  <si>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</si>
  <si>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</si>
  <si>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</si>
  <si>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</si>
  <si>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 net</t>
  </si>
  <si>
    <t>MALcyt &lt;-&gt; OAAcyt + NADH</t>
  </si>
  <si>
    <t>compartment transport</t>
  </si>
  <si>
    <t>R18</t>
  </si>
  <si>
    <t>PYRcyt -&gt; PYRmit</t>
  </si>
  <si>
    <t>R42 net</t>
  </si>
  <si>
    <t>ACCOAcyt &lt;-&gt; ACCOAmit</t>
  </si>
  <si>
    <t>N/A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</si>
  <si>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</si>
  <si>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</si>
  <si>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</si>
  <si>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</si>
  <si>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</si>
  <si>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</si>
  <si>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</si>
  <si>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R48.2</t>
  </si>
  <si>
    <t>G3P + GLU -&gt; SER + AKG + NADH</t>
  </si>
  <si>
    <t>R50 net</t>
  </si>
  <si>
    <t>SER &lt;-&gt; GLY + MTHF</t>
  </si>
  <si>
    <t>R51.2 net</t>
  </si>
  <si>
    <t>GLY &lt;-&gt; CO2 + MTHF + NADH</t>
  </si>
  <si>
    <t>R52</t>
  </si>
  <si>
    <t>AKG + NADPH -&gt; GLU</t>
  </si>
  <si>
    <t>R53</t>
  </si>
  <si>
    <t>GLU + ATP -&gt; GLN</t>
  </si>
  <si>
    <t>R54</t>
  </si>
  <si>
    <t>GLU + ATP + 2*NADPH -&gt; PRO</t>
  </si>
  <si>
    <t>R55.2</t>
  </si>
  <si>
    <t>GLU + GLU + CO2 + GLN + ASP + ACCOAmit + 4*ATP + NADPH -&gt; AKG + ARG + GLU + FUMmit + AC</t>
  </si>
  <si>
    <t>R56</t>
  </si>
  <si>
    <t>OAAcyt + GLU -&gt; ASP + AKG</t>
  </si>
  <si>
    <t>R56.m</t>
  </si>
  <si>
    <t>OAAmit + GLU -&gt; ASP + AKG</t>
  </si>
  <si>
    <t>R58</t>
  </si>
  <si>
    <t>ASP + GLN + ATP -&gt; ASN + GLU</t>
  </si>
  <si>
    <t>R60</t>
  </si>
  <si>
    <t>PYRmit + GLU -&gt; ALA + AKG</t>
  </si>
  <si>
    <t>R61</t>
  </si>
  <si>
    <t>ASP + 2*ATP + 2*NADPH -&gt; THR</t>
  </si>
  <si>
    <t>R62</t>
  </si>
  <si>
    <t>THR -&gt; GLY + AA</t>
  </si>
  <si>
    <t>R63.2</t>
  </si>
  <si>
    <t>SER + ACCOAcyt + ASP + CO2 + 3*ATP + 4*NADPH -&gt; CYS + AC + SUCcyt</t>
  </si>
  <si>
    <t>R64</t>
  </si>
  <si>
    <t>ASP + MTHF + ACCOAcyt + ATP + 2*NADPH -&gt; MET + AC</t>
  </si>
  <si>
    <t>R65</t>
  </si>
  <si>
    <t>AKG + ACCOAcyt + GLU + GLU + 2*NADPH -&gt; LYS + CO2 + AKG + AKG + 2*NADH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</si>
  <si>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</si>
  <si>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</si>
  <si>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</si>
  <si>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</si>
  <si>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</si>
  <si>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 + NADPH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</si>
  <si>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</si>
  <si>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</si>
  <si>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</si>
  <si>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</si>
  <si>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</si>
  <si>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</si>
  <si>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</si>
  <si>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 + NADH</t>
  </si>
  <si>
    <t>R80 gluc 1207 avg AA 10%lip</t>
  </si>
  <si>
    <t>0.355*ALA + 0.13*ARG + 0.1725*ASN + 0.1725*ASP + 0.0036*CYS + 0.2425*GLN + 0.2425*GLU + 0.285*GLY + 0.06*HIS + 0.15*ILE + 0.24*LEU + 0.235*LYS + 0.0442*MET + 0.12*PHE + 0.155*PRO + 0.22*SER + 0.2*THR + 0.0022*TRP + 0.07*TYR + 0.23*VAL + 2.601*ACCOAcyt + 0.124*DHAP + 2.601*ATP + 5.203*NADPH + 0.124*NADH + 0.123*R5P + 0.152*ASP + 0.06*GLY + 1.7*G6P -&gt; biomass + 0.076*FUM</t>
  </si>
  <si>
    <t>R81</t>
  </si>
  <si>
    <t>ATP -&gt; ATP_maintenance</t>
  </si>
  <si>
    <t>R82</t>
  </si>
  <si>
    <t>NADH -&gt; NADPH</t>
  </si>
  <si>
    <t>R83</t>
  </si>
  <si>
    <t>NADH -&gt; 2.5*ATP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</si>
  <si>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</si>
  <si>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</si>
  <si>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</si>
  <si>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</si>
  <si>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YL_12212023_glyc2</t>
    </r>
  </si>
  <si>
    <t>R3.2</t>
  </si>
  <si>
    <t>GLYC + ATP -&gt; DHAP + 1.5*ATP</t>
  </si>
  <si>
    <t>amino acid errors: 0.0200</t>
  </si>
  <si>
    <t>Levenberg</t>
  </si>
  <si>
    <t>Number logs to perturb</t>
  </si>
  <si>
    <t>Number of restarts</t>
  </si>
  <si>
    <t>NaN</t>
  </si>
  <si>
    <t>OA uptake</t>
  </si>
  <si>
    <t>OA + ATP -&gt; 9*ACCOAcyt + 8*NADH + 12*ATP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</si>
  <si>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YL_12212023_OA4</t>
    </r>
  </si>
  <si>
    <t>RXN</t>
  </si>
  <si>
    <t>LB</t>
  </si>
  <si>
    <t>UB</t>
  </si>
  <si>
    <t>R7.f</t>
  </si>
  <si>
    <t>DHAP -&gt; GAP</t>
  </si>
  <si>
    <t>Inf</t>
  </si>
  <si>
    <t xml:space="preserve">amino acid errors: 0.0100 </t>
  </si>
  <si>
    <t>R7.b</t>
  </si>
  <si>
    <t>GAP -&gt; DHAP</t>
  </si>
  <si>
    <r>
      <t xml:space="preserve"> - </t>
    </r>
    <r>
      <rPr>
        <b/>
        <sz val="9"/>
        <color rgb="FFC00000"/>
        <rFont val="Calibri"/>
        <family val="2"/>
        <scheme val="minor"/>
      </rPr>
      <t>made R46 mal.c &lt;-&gt; oaa.c reversible
 - removed ACL</t>
    </r>
    <r>
      <rPr>
        <b/>
        <sz val="9"/>
        <color theme="1"/>
        <rFont val="Calibri"/>
        <family val="2"/>
        <scheme val="minor"/>
      </rPr>
      <t xml:space="preserve">
 - </t>
    </r>
    <r>
      <rPr>
        <b/>
        <sz val="9"/>
        <color rgb="FFC00000"/>
        <rFont val="Calibri"/>
        <family val="2"/>
        <scheme val="minor"/>
      </rPr>
      <t>removed R31 pyr.c -&gt; oaa.c</t>
    </r>
    <r>
      <rPr>
        <b/>
        <sz val="9"/>
        <color theme="1"/>
        <rFont val="Calibri"/>
        <family val="2"/>
        <scheme val="minor"/>
      </rPr>
      <t xml:space="preserve"> (pyruvate carboxylate)
 - removed glu m-57 and his m-159</t>
    </r>
  </si>
  <si>
    <t>R10.f</t>
  </si>
  <si>
    <t>R32.f</t>
  </si>
  <si>
    <t>R12.2.f</t>
  </si>
  <si>
    <t>R14.2.f</t>
  </si>
  <si>
    <t>Ru5P -&gt; X5P</t>
  </si>
  <si>
    <t>R14.2.b</t>
  </si>
  <si>
    <t>X5P -&gt; Ru5P</t>
  </si>
  <si>
    <t>R15.2.f</t>
  </si>
  <si>
    <t>X5P -&gt; GAP + TKC2</t>
  </si>
  <si>
    <t>R15.2.b</t>
  </si>
  <si>
    <t>GAP + TKC2 -&gt; X5P</t>
  </si>
  <si>
    <t>R31.f</t>
  </si>
  <si>
    <t>R35.f</t>
  </si>
  <si>
    <t>R37.f</t>
  </si>
  <si>
    <t>AC + ATP -&gt; ACCOAcyt</t>
  </si>
  <si>
    <t>R37.b</t>
  </si>
  <si>
    <t>ACCOAcyt -&gt; AC + ATP</t>
  </si>
  <si>
    <t>R43.2.f</t>
  </si>
  <si>
    <t>R44.f</t>
  </si>
  <si>
    <t>flux estimation parameters (reduced logs to perturb aka random noise)</t>
  </si>
  <si>
    <t>R80</t>
  </si>
  <si>
    <t>biomass oil 1207 25% lipis</t>
  </si>
  <si>
    <t>R80 oil 1207 25% lipid, correct AA</t>
  </si>
  <si>
    <t>0.195*ALA + 0.085*ARG + 0.09*ASN + 0.09*ASP + 0.0036*CYS + 0.145*GLN + 0.145*GLU + 0.17*GLY + 0.035*HIS + 0.09*ILE + 0.14*LEU + 0.06*LYS + 0.0442*MET + 0.065*PHE + 0.09*PRO + 0.12*SER + 0.11*THR + 0.0022*TRP + 0.095*TYR + 0.125*VAL + 6.503*ACCOAcyt + 0.31*DHAP + 6.503*ATP + 13.01*NADPH + 0.31*NADH + 0.123*R5P + 0.152*ASP + 0.06*GLY + 1.7*G6P -&gt; biomass + 0.076*FUM</t>
  </si>
  <si>
    <t>glucose 1221 (2)</t>
  </si>
  <si>
    <t>glycerol 1221 (2)</t>
  </si>
  <si>
    <t>oleic acid 1221</t>
  </si>
  <si>
    <t>glucose</t>
  </si>
  <si>
    <t>glycerol 
*2</t>
  </si>
  <si>
    <t>oleic acid 
/3</t>
  </si>
  <si>
    <t>uptake</t>
  </si>
  <si>
    <t>uptake reaction</t>
  </si>
  <si>
    <t>glycolysis</t>
  </si>
  <si>
    <t>rxn</t>
  </si>
  <si>
    <t>glycerol</t>
  </si>
  <si>
    <t>oleic acid</t>
  </si>
  <si>
    <t>PPP</t>
  </si>
  <si>
    <t xml:space="preserve"> -&gt; F6P</t>
  </si>
  <si>
    <t xml:space="preserve"> -&gt; GAP</t>
  </si>
  <si>
    <t>TCA</t>
  </si>
  <si>
    <t>pyruvate</t>
  </si>
  <si>
    <t>glyoxylate</t>
  </si>
  <si>
    <t>transport</t>
  </si>
  <si>
    <t>biomass/</t>
  </si>
  <si>
    <t>biomass</t>
  </si>
  <si>
    <t>respiration</t>
  </si>
  <si>
    <t>R80 biomass</t>
  </si>
  <si>
    <t>biomass equation</t>
  </si>
  <si>
    <r>
      <t xml:space="preserve"> - </t>
    </r>
    <r>
      <rPr>
        <b/>
        <sz val="9"/>
        <color rgb="FFC00000"/>
        <rFont val="Calibri"/>
        <family val="2"/>
        <scheme val="minor"/>
      </rPr>
      <t xml:space="preserve">Added ACL reaction
</t>
    </r>
    <r>
      <rPr>
        <b/>
        <sz val="9"/>
        <color theme="1"/>
        <rFont val="Calibri"/>
        <family val="2"/>
        <scheme val="minor"/>
      </rPr>
      <t xml:space="preserve"> -</t>
    </r>
    <r>
      <rPr>
        <b/>
        <sz val="9"/>
        <color rgb="FFC00000"/>
        <rFont val="Calibri"/>
        <family val="2"/>
        <scheme val="minor"/>
      </rPr>
      <t xml:space="preserve"> made R46 mal.c &lt;-&gt; oaa.c reversible
</t>
    </r>
    <r>
      <rPr>
        <b/>
        <sz val="9"/>
        <color theme="1"/>
        <rFont val="Calibri"/>
        <family val="2"/>
        <scheme val="minor"/>
      </rPr>
      <t xml:space="preserve"> - kept pyr.c-&gt;oaa.c and oaa.c-&gt;pep
 - no constraints on R56 or R56.m
 - did not include glu m-159 or lys m-57</t>
    </r>
  </si>
  <si>
    <t>reaction_ids</t>
  </si>
  <si>
    <t>PGI</t>
  </si>
  <si>
    <t>PFK or reverse_FBP</t>
  </si>
  <si>
    <t>FBA</t>
  </si>
  <si>
    <t>TPI</t>
  </si>
  <si>
    <t>GAPD</t>
  </si>
  <si>
    <t>ENO</t>
  </si>
  <si>
    <t>PYK</t>
  </si>
  <si>
    <t>PPCK</t>
  </si>
  <si>
    <t>reverse_EX_glc_e</t>
  </si>
  <si>
    <t>G6PDH2</t>
  </si>
  <si>
    <t>GND</t>
  </si>
  <si>
    <t>reverse_RPI</t>
  </si>
  <si>
    <t>RPE</t>
  </si>
  <si>
    <t>TKT1 or TKT2</t>
  </si>
  <si>
    <t>TKT2</t>
  </si>
  <si>
    <t>TKT1</t>
  </si>
  <si>
    <t>TALA</t>
  </si>
  <si>
    <t>PDHm</t>
  </si>
  <si>
    <t>CSm</t>
  </si>
  <si>
    <t>ACONTm</t>
  </si>
  <si>
    <t>ICDHxm</t>
  </si>
  <si>
    <t>ICDHym</t>
  </si>
  <si>
    <t>AKGDam and AKGDbm</t>
  </si>
  <si>
    <t>SUCD2_u6m and SUCD1m</t>
  </si>
  <si>
    <t>FUMm</t>
  </si>
  <si>
    <t>MDHm</t>
  </si>
  <si>
    <t>ME1m</t>
  </si>
  <si>
    <t>PC</t>
  </si>
  <si>
    <t>ALDD2y</t>
  </si>
  <si>
    <t>ACS or reverse_ACOAH</t>
  </si>
  <si>
    <t>ICL</t>
  </si>
  <si>
    <t>MALSp</t>
  </si>
  <si>
    <t>MDH</t>
  </si>
  <si>
    <t>PYRt2m</t>
  </si>
  <si>
    <t>CITtam or CITtbm or CITtcm</t>
  </si>
  <si>
    <t>SUCCtm</t>
  </si>
  <si>
    <t>MALtm or reverse_CITtam or reverse_DICtm</t>
  </si>
  <si>
    <t>biomass_C or biomass_glucose or biomass_oil</t>
  </si>
  <si>
    <t>ATPM</t>
  </si>
  <si>
    <t>reverse_CO2t</t>
  </si>
  <si>
    <t>reverse_GLYCt</t>
  </si>
  <si>
    <t>(-1180, 1175)</t>
  </si>
  <si>
    <t>(-1376, 417)</t>
  </si>
  <si>
    <t>(-55, 111)</t>
  </si>
  <si>
    <t>(-1180, 960)</t>
  </si>
  <si>
    <t>(-1180, 700)</t>
  </si>
  <si>
    <t>(-1184, 515)</t>
  </si>
  <si>
    <t>(-984, 273)</t>
  </si>
  <si>
    <t>(-700, 250)</t>
  </si>
  <si>
    <t>(-980, 15)</t>
  </si>
  <si>
    <t>(-967, -265)</t>
  </si>
  <si>
    <t>(-1025, -645)</t>
  </si>
  <si>
    <t>(-754, 1175)</t>
  </si>
  <si>
    <t>(-324, 1175)</t>
  </si>
  <si>
    <t>(307, 912)</t>
  </si>
  <si>
    <t>(307, 809)</t>
  </si>
  <si>
    <t>(533, 302)</t>
  </si>
  <si>
    <t>(524, 507)</t>
  </si>
  <si>
    <t>(524, 711)</t>
  </si>
  <si>
    <t>(524, 405)</t>
  </si>
  <si>
    <t>(528, 609)</t>
  </si>
  <si>
    <t>(320, -226)</t>
  </si>
  <si>
    <t>(818, -383)</t>
  </si>
  <si>
    <t>(980, -618)</t>
  </si>
  <si>
    <t>(1154, -746)</t>
  </si>
  <si>
    <t>(1154, -825)</t>
  </si>
  <si>
    <t>(971, -1014)</t>
  </si>
  <si>
    <t>(554, -1035)</t>
  </si>
  <si>
    <t>(273, -890)</t>
  </si>
  <si>
    <t>(409, -643)</t>
  </si>
  <si>
    <t>(222, -439)</t>
  </si>
  <si>
    <t>(-601, -596)</t>
  </si>
  <si>
    <t>(1027, 38)</t>
  </si>
  <si>
    <t>(1589, 38)</t>
  </si>
  <si>
    <t>(1078, 294)</t>
  </si>
  <si>
    <t>(-511, -814)</t>
  </si>
  <si>
    <t>(-234, -230)</t>
  </si>
  <si>
    <t>(494, -94)</t>
  </si>
  <si>
    <t>(1129, -302)</t>
  </si>
  <si>
    <t>(1687, -677)</t>
  </si>
  <si>
    <t>(-98, -843)</t>
  </si>
  <si>
    <t>(-1670, -1049)</t>
  </si>
  <si>
    <t>(-1670, -1155)</t>
  </si>
  <si>
    <t>Location on map</t>
  </si>
  <si>
    <t>glycolysis/gluconeogensis</t>
  </si>
  <si>
    <t>biomass formation</t>
  </si>
  <si>
    <t>energy metabolism</t>
  </si>
  <si>
    <t>co2_formation</t>
  </si>
  <si>
    <t>Glucose MFA Flux</t>
  </si>
  <si>
    <t>Glucose MFA LB</t>
  </si>
  <si>
    <t>Glucose MFA UB</t>
  </si>
  <si>
    <t>OCDCEAt</t>
  </si>
  <si>
    <t>Glycerol MFA Flux</t>
  </si>
  <si>
    <t>Glycerol MFA LB</t>
  </si>
  <si>
    <t>Glycerol MFA UB</t>
  </si>
  <si>
    <t>Oleic Acid MFA Flux</t>
  </si>
  <si>
    <t>Oleic Acid MFA LB</t>
  </si>
  <si>
    <t>Oleic Acid MFA UB</t>
  </si>
  <si>
    <t>Pathway</t>
  </si>
  <si>
    <t>ATPCitL</t>
  </si>
  <si>
    <t>MALS</t>
  </si>
  <si>
    <t>CSNATifm or reverse_CSNATirm</t>
  </si>
  <si>
    <t>reverse_SUCOASm</t>
  </si>
  <si>
    <t>ACONT</t>
  </si>
  <si>
    <t>SUCD2_u6m or SUCD1m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</si>
</sst>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horizontal="left" vertical="center" wrapText="1"/>
    </xf>
    <xf numFmtId="11" fontId="0" fillId="0" borderId="2" xfId="0" applyNumberFormat="1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6" fontId="0" fillId="0" borderId="2" xfId="0" applyNumberFormat="1" applyBorder="1" applyAlignment="1">
      <alignment horizontal="left" vertical="center" wrapText="1"/>
    </xf>
    <xf numFmtId="166" fontId="0" fillId="0" borderId="4" xfId="0" applyNumberForma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2" fontId="0" fillId="2" borderId="0" xfId="0" applyNumberFormat="1" applyFill="1" applyAlignment="1">
      <alignment horizontal="left" vertical="center" wrapText="1"/>
    </xf>
    <xf numFmtId="11" fontId="0" fillId="2" borderId="0" xfId="0" applyNumberFormat="1" applyFill="1" applyAlignment="1">
      <alignment horizontal="left" vertical="center" wrapText="1"/>
    </xf>
    <xf numFmtId="166" fontId="0" fillId="2" borderId="1" xfId="0" applyNumberFormat="1" applyFill="1" applyBorder="1" applyAlignment="1">
      <alignment horizontal="left" vertical="center" wrapText="1"/>
    </xf>
    <xf numFmtId="166" fontId="0" fillId="2" borderId="0" xfId="0" applyNumberFormat="1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2" fontId="0" fillId="3" borderId="0" xfId="0" applyNumberFormat="1" applyFill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2" fontId="0" fillId="0" borderId="4" xfId="0" applyNumberFormat="1" applyBorder="1" applyAlignment="1">
      <alignment horizontal="left" vertical="center" wrapText="1"/>
    </xf>
    <xf numFmtId="11" fontId="0" fillId="0" borderId="4" xfId="0" applyNumberFormat="1" applyBorder="1" applyAlignment="1">
      <alignment horizontal="left" vertical="center" wrapText="1"/>
    </xf>
    <xf numFmtId="166" fontId="0" fillId="0" borderId="5" xfId="0" applyNumberFormat="1" applyBorder="1" applyAlignment="1">
      <alignment horizontal="left" vertical="center" wrapText="1"/>
    </xf>
    <xf numFmtId="166" fontId="0" fillId="0" borderId="0" xfId="0" applyNumberFormat="1" applyAlignment="1">
      <alignment vertical="center"/>
    </xf>
    <xf numFmtId="0" fontId="5" fillId="0" borderId="0" xfId="0" applyFont="1" applyAlignment="1">
      <alignment horizontal="left" vertical="center" wrapText="1"/>
    </xf>
    <xf numFmtId="11" fontId="5" fillId="0" borderId="0" xfId="0" applyNumberFormat="1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166" fontId="0" fillId="0" borderId="1" xfId="0" applyNumberFormat="1" applyBorder="1" applyAlignment="1">
      <alignment horizontal="left" wrapText="1"/>
    </xf>
    <xf numFmtId="166" fontId="0" fillId="0" borderId="0" xfId="0" applyNumberFormat="1" applyAlignment="1">
      <alignment horizontal="left"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wrapText="1"/>
    </xf>
    <xf numFmtId="11" fontId="0" fillId="0" borderId="0" xfId="0" applyNumberFormat="1"/>
    <xf numFmtId="2" fontId="0" fillId="4" borderId="2" xfId="0" applyNumberFormat="1" applyFill="1" applyBorder="1" applyAlignment="1">
      <alignment horizontal="left" vertical="center" wrapText="1"/>
    </xf>
    <xf numFmtId="166" fontId="0" fillId="4" borderId="3" xfId="0" applyNumberFormat="1" applyFill="1" applyBorder="1" applyAlignment="1">
      <alignment horizontal="left" vertical="center" wrapText="1"/>
    </xf>
    <xf numFmtId="166" fontId="0" fillId="4" borderId="2" xfId="0" applyNumberFormat="1" applyFill="1" applyBorder="1" applyAlignment="1">
      <alignment horizontal="left" vertical="center" wrapText="1"/>
    </xf>
    <xf numFmtId="2" fontId="0" fillId="4" borderId="0" xfId="0" applyNumberFormat="1" applyFill="1" applyAlignment="1">
      <alignment horizontal="left" vertical="center" wrapText="1"/>
    </xf>
    <xf numFmtId="166" fontId="0" fillId="4" borderId="1" xfId="0" applyNumberFormat="1" applyFill="1" applyBorder="1" applyAlignment="1">
      <alignment horizontal="left" vertical="center" wrapText="1"/>
    </xf>
    <xf numFmtId="166" fontId="0" fillId="4" borderId="0" xfId="0" applyNumberFormat="1" applyFill="1" applyAlignment="1">
      <alignment horizontal="left" vertical="center" wrapText="1"/>
    </xf>
    <xf numFmtId="0" fontId="1" fillId="0" borderId="0" xfId="0" applyFont="1"/>
    <xf numFmtId="11" fontId="0" fillId="0" borderId="0" xfId="0" applyNumberFormat="1" applyAlignment="1">
      <alignment vertical="center" wrapText="1"/>
    </xf>
    <xf numFmtId="0" fontId="0" fillId="2" borderId="2" xfId="0" applyFill="1" applyBorder="1" applyAlignment="1">
      <alignment vertical="center" wrapText="1"/>
    </xf>
    <xf numFmtId="2" fontId="0" fillId="2" borderId="2" xfId="0" applyNumberFormat="1" applyFill="1" applyBorder="1" applyAlignment="1">
      <alignment horizontal="left" vertical="center" wrapText="1"/>
    </xf>
    <xf numFmtId="11" fontId="0" fillId="2" borderId="2" xfId="0" applyNumberFormat="1" applyFill="1" applyBorder="1" applyAlignment="1">
      <alignment horizontal="left" vertical="center" wrapText="1"/>
    </xf>
    <xf numFmtId="166" fontId="0" fillId="2" borderId="3" xfId="0" applyNumberForma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6" fontId="6" fillId="0" borderId="0" xfId="0" applyNumberFormat="1" applyFont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2" xfId="0" applyBorder="1"/>
    <xf numFmtId="0" fontId="0" fillId="0" borderId="1" xfId="0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2" fontId="9" fillId="3" borderId="1" xfId="0" applyNumberFormat="1" applyFont="1" applyFill="1" applyBorder="1" applyAlignment="1">
      <alignment horizontal="left" vertical="center" wrapText="1"/>
    </xf>
    <xf numFmtId="2" fontId="9" fillId="3" borderId="0" xfId="0" applyNumberFormat="1" applyFont="1" applyFill="1" applyAlignment="1">
      <alignment horizontal="left" vertical="center" wrapText="1"/>
    </xf>
    <xf numFmtId="0" fontId="9" fillId="0" borderId="2" xfId="0" applyFont="1" applyBorder="1"/>
    <xf numFmtId="2" fontId="9" fillId="3" borderId="3" xfId="0" applyNumberFormat="1" applyFont="1" applyFill="1" applyBorder="1" applyAlignment="1">
      <alignment horizontal="left" vertical="center" wrapText="1"/>
    </xf>
    <xf numFmtId="2" fontId="9" fillId="3" borderId="2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left" vertical="center" wrapText="1"/>
    </xf>
    <xf numFmtId="2" fontId="9" fillId="0" borderId="0" xfId="0" applyNumberFormat="1" applyFont="1" applyAlignment="1">
      <alignment horizontal="left" vertical="center" wrapText="1"/>
    </xf>
    <xf numFmtId="2" fontId="9" fillId="2" borderId="1" xfId="0" applyNumberFormat="1" applyFont="1" applyFill="1" applyBorder="1" applyAlignment="1">
      <alignment horizontal="left" vertical="center" wrapText="1"/>
    </xf>
    <xf numFmtId="2" fontId="9" fillId="2" borderId="0" xfId="0" applyNumberFormat="1" applyFont="1" applyFill="1" applyAlignment="1">
      <alignment horizontal="left" vertical="center" wrapText="1"/>
    </xf>
    <xf numFmtId="2" fontId="9" fillId="0" borderId="3" xfId="0" applyNumberFormat="1" applyFont="1" applyBorder="1" applyAlignment="1">
      <alignment horizontal="left" vertical="center" wrapText="1"/>
    </xf>
    <xf numFmtId="2" fontId="9" fillId="0" borderId="2" xfId="0" applyNumberFormat="1" applyFont="1" applyBorder="1" applyAlignment="1">
      <alignment horizontal="left" vertical="center" wrapText="1"/>
    </xf>
    <xf numFmtId="2" fontId="9" fillId="2" borderId="3" xfId="0" applyNumberFormat="1" applyFont="1" applyFill="1" applyBorder="1" applyAlignment="1">
      <alignment horizontal="left" vertical="center" wrapText="1"/>
    </xf>
    <xf numFmtId="2" fontId="9" fillId="2" borderId="2" xfId="0" applyNumberFormat="1" applyFont="1" applyFill="1" applyBorder="1" applyAlignment="1">
      <alignment horizontal="left" vertical="center" wrapText="1"/>
    </xf>
    <xf numFmtId="2" fontId="9" fillId="4" borderId="2" xfId="0" applyNumberFormat="1" applyFont="1" applyFill="1" applyBorder="1" applyAlignment="1">
      <alignment horizontal="left" vertical="center" wrapText="1"/>
    </xf>
    <xf numFmtId="2" fontId="9" fillId="0" borderId="4" xfId="0" applyNumberFormat="1" applyFont="1" applyBorder="1" applyAlignment="1">
      <alignment horizontal="left" vertical="center" wrapText="1"/>
    </xf>
    <xf numFmtId="11" fontId="9" fillId="0" borderId="0" xfId="0" applyNumberFormat="1" applyFont="1" applyAlignment="1">
      <alignment horizontal="left" vertical="center" wrapText="1"/>
    </xf>
    <xf numFmtId="2" fontId="9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6350</xdr:colOff>
      <xdr:row>32</xdr:row>
      <xdr:rowOff>0</xdr:rowOff>
    </xdr:from>
    <xdr:ext cx="2653964" cy="2549552"/>
    <xdr:pic>
      <xdr:nvPicPr>
        <xdr:cNvPr id="2" name="Picture 1">
          <a:extLst>
            <a:ext uri="{FF2B5EF4-FFF2-40B4-BE49-F238E27FC236}">
              <a16:creationId xmlns:a16="http://schemas.microsoft.com/office/drawing/2014/main" id="{572DA8D4-9BCB-4ABB-8B80-91AF8BCB42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45"/>
        <a:stretch/>
      </xdr:blipFill>
      <xdr:spPr>
        <a:xfrm>
          <a:off x="11461750" y="5892800"/>
          <a:ext cx="2653964" cy="2549552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10</xdr:row>
      <xdr:rowOff>0</xdr:rowOff>
    </xdr:from>
    <xdr:ext cx="3942857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2533BD9-13EB-4FA7-9F59-F8F40EA78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5400" y="1841500"/>
          <a:ext cx="3942857" cy="895238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18</xdr:row>
      <xdr:rowOff>0</xdr:rowOff>
    </xdr:from>
    <xdr:ext cx="2038095" cy="2200000"/>
    <xdr:pic>
      <xdr:nvPicPr>
        <xdr:cNvPr id="4" name="Picture 3">
          <a:extLst>
            <a:ext uri="{FF2B5EF4-FFF2-40B4-BE49-F238E27FC236}">
              <a16:creationId xmlns:a16="http://schemas.microsoft.com/office/drawing/2014/main" id="{4A7C253F-EEF3-409D-9757-5B36C454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55400" y="3314700"/>
          <a:ext cx="2038095" cy="220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14111</xdr:colOff>
      <xdr:row>32</xdr:row>
      <xdr:rowOff>0</xdr:rowOff>
    </xdr:from>
    <xdr:ext cx="2641269" cy="2619048"/>
    <xdr:pic>
      <xdr:nvPicPr>
        <xdr:cNvPr id="2" name="Picture 1">
          <a:extLst>
            <a:ext uri="{FF2B5EF4-FFF2-40B4-BE49-F238E27FC236}">
              <a16:creationId xmlns:a16="http://schemas.microsoft.com/office/drawing/2014/main" id="{D70F92BF-92B2-4D66-ABF2-271EA37C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9511" y="5892800"/>
          <a:ext cx="2641269" cy="2619048"/>
        </a:xfrm>
        <a:prstGeom prst="rect">
          <a:avLst/>
        </a:prstGeom>
      </xdr:spPr>
    </xdr:pic>
    <xdr:clientData/>
  </xdr:oneCellAnchor>
  <xdr:oneCellAnchor>
    <xdr:from>
      <xdr:col>12</xdr:col>
      <xdr:colOff>592667</xdr:colOff>
      <xdr:row>11</xdr:row>
      <xdr:rowOff>112888</xdr:rowOff>
    </xdr:from>
    <xdr:ext cx="3933333" cy="904762"/>
    <xdr:pic>
      <xdr:nvPicPr>
        <xdr:cNvPr id="3" name="Picture 2">
          <a:extLst>
            <a:ext uri="{FF2B5EF4-FFF2-40B4-BE49-F238E27FC236}">
              <a16:creationId xmlns:a16="http://schemas.microsoft.com/office/drawing/2014/main" id="{07116A1C-8E2C-4120-953C-6231CBEDE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8467" y="2138538"/>
          <a:ext cx="3933333" cy="90476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49390</xdr:colOff>
      <xdr:row>23</xdr:row>
      <xdr:rowOff>112889</xdr:rowOff>
    </xdr:from>
    <xdr:ext cx="2628571" cy="2631746"/>
    <xdr:pic>
      <xdr:nvPicPr>
        <xdr:cNvPr id="2" name="Picture 1">
          <a:extLst>
            <a:ext uri="{FF2B5EF4-FFF2-40B4-BE49-F238E27FC236}">
              <a16:creationId xmlns:a16="http://schemas.microsoft.com/office/drawing/2014/main" id="{5F279597-D2FC-461D-A219-0D25C1D0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4790" y="4348339"/>
          <a:ext cx="2628571" cy="2631746"/>
        </a:xfrm>
        <a:prstGeom prst="rect">
          <a:avLst/>
        </a:prstGeom>
      </xdr:spPr>
    </xdr:pic>
    <xdr:clientData/>
  </xdr:oneCellAnchor>
  <xdr:oneCellAnchor>
    <xdr:from>
      <xdr:col>12</xdr:col>
      <xdr:colOff>493889</xdr:colOff>
      <xdr:row>9</xdr:row>
      <xdr:rowOff>148166</xdr:rowOff>
    </xdr:from>
    <xdr:ext cx="3952381" cy="895238"/>
    <xdr:pic>
      <xdr:nvPicPr>
        <xdr:cNvPr id="3" name="Picture 2">
          <a:extLst>
            <a:ext uri="{FF2B5EF4-FFF2-40B4-BE49-F238E27FC236}">
              <a16:creationId xmlns:a16="http://schemas.microsoft.com/office/drawing/2014/main" id="{D50B6368-571B-48EC-82D0-27BD3CEA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9689" y="1805516"/>
          <a:ext cx="3952381" cy="8952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D339-F82A-CD4F-9B7B-1789E9094B11}">
  <dimension ref="A1:O73"/>
  <sheetViews>
    <sheetView tabSelected="1" workbookViewId="0">
      <selection activeCell="C11" sqref="C11"/>
    </sheetView>
  </sheetViews>
  <sheetFormatPr baseColWidth="10" defaultRowHeight="15" x14ac:dyDescent="0.2"/>
  <cols>
    <col min="1" max="1" width="18.5" bestFit="1" customWidth="1"/>
    <col min="2" max="2" width="20.33203125" bestFit="1" customWidth="1"/>
    <col min="3" max="3" width="32" customWidth="1"/>
    <col min="4" max="4" width="32.1640625" bestFit="1" customWidth="1"/>
    <col min="5" max="5" width="12.1640625" bestFit="1" customWidth="1"/>
    <col min="6" max="6" width="13.1640625" bestFit="1" customWidth="1"/>
    <col min="7" max="7" width="12" bestFit="1" customWidth="1"/>
    <col min="8" max="8" width="12.5" bestFit="1" customWidth="1"/>
    <col min="9" max="9" width="13.5" bestFit="1" customWidth="1"/>
    <col min="10" max="10" width="12.33203125" bestFit="1" customWidth="1"/>
    <col min="11" max="11" width="12.83203125" bestFit="1" customWidth="1"/>
    <col min="12" max="12" width="14.5" bestFit="1" customWidth="1"/>
    <col min="13" max="13" width="13.33203125" bestFit="1" customWidth="1"/>
    <col min="14" max="14" width="13.83203125" bestFit="1" customWidth="1"/>
  </cols>
  <sheetData>
    <row r="1" spans="1:15" x14ac:dyDescent="0.2">
      <c r="A1" s="75" t="s">
        <v>332</v>
      </c>
      <c r="B1" s="75" t="s">
        <v>0</v>
      </c>
      <c r="C1" s="75" t="s">
        <v>1</v>
      </c>
      <c r="D1" s="75" t="s">
        <v>233</v>
      </c>
      <c r="E1" s="75" t="s">
        <v>317</v>
      </c>
      <c r="F1" s="76" t="s">
        <v>322</v>
      </c>
      <c r="G1" s="75" t="s">
        <v>323</v>
      </c>
      <c r="H1" s="75" t="s">
        <v>324</v>
      </c>
      <c r="I1" s="76" t="s">
        <v>326</v>
      </c>
      <c r="J1" s="75" t="s">
        <v>327</v>
      </c>
      <c r="K1" s="75" t="s">
        <v>328</v>
      </c>
      <c r="L1" s="76" t="s">
        <v>329</v>
      </c>
      <c r="M1" s="75" t="s">
        <v>330</v>
      </c>
      <c r="N1" s="75" t="s">
        <v>331</v>
      </c>
      <c r="O1" s="74"/>
    </row>
    <row r="2" spans="1:15" x14ac:dyDescent="0.2">
      <c r="A2" s="77" t="s">
        <v>214</v>
      </c>
      <c r="B2" s="78" t="s">
        <v>10</v>
      </c>
      <c r="C2" s="77" t="s">
        <v>11</v>
      </c>
      <c r="D2" s="78" t="s">
        <v>242</v>
      </c>
      <c r="E2" s="77" t="s">
        <v>275</v>
      </c>
      <c r="F2" s="79">
        <v>100</v>
      </c>
      <c r="G2" s="80">
        <v>100</v>
      </c>
      <c r="H2" s="80">
        <v>100</v>
      </c>
      <c r="I2" s="81" t="s">
        <v>97</v>
      </c>
      <c r="J2" s="82" t="s">
        <v>97</v>
      </c>
      <c r="K2" s="82" t="s">
        <v>97</v>
      </c>
      <c r="L2" s="81" t="s">
        <v>97</v>
      </c>
      <c r="M2" s="82" t="s">
        <v>97</v>
      </c>
      <c r="N2" s="82" t="s">
        <v>97</v>
      </c>
      <c r="O2" s="74"/>
    </row>
    <row r="3" spans="1:15" x14ac:dyDescent="0.2">
      <c r="A3" s="77" t="s">
        <v>214</v>
      </c>
      <c r="B3" s="78" t="s">
        <v>161</v>
      </c>
      <c r="C3" s="78" t="s">
        <v>162</v>
      </c>
      <c r="D3" s="77" t="s">
        <v>274</v>
      </c>
      <c r="E3" s="77" t="s">
        <v>276</v>
      </c>
      <c r="F3" s="81" t="s">
        <v>97</v>
      </c>
      <c r="G3" s="82" t="s">
        <v>97</v>
      </c>
      <c r="H3" s="82" t="s">
        <v>97</v>
      </c>
      <c r="I3" s="79">
        <v>100</v>
      </c>
      <c r="J3" s="80">
        <v>100</v>
      </c>
      <c r="K3" s="80">
        <v>100</v>
      </c>
      <c r="L3" s="81" t="s">
        <v>97</v>
      </c>
      <c r="M3" s="82" t="s">
        <v>97</v>
      </c>
      <c r="N3" s="82" t="s">
        <v>97</v>
      </c>
      <c r="O3" s="74"/>
    </row>
    <row r="4" spans="1:15" x14ac:dyDescent="0.2">
      <c r="A4" s="77" t="s">
        <v>214</v>
      </c>
      <c r="B4" s="78" t="s">
        <v>164</v>
      </c>
      <c r="C4" s="78" t="s">
        <v>165</v>
      </c>
      <c r="D4" s="78"/>
      <c r="E4" s="77"/>
      <c r="F4" s="81" t="s">
        <v>97</v>
      </c>
      <c r="G4" s="82" t="s">
        <v>97</v>
      </c>
      <c r="H4" s="82" t="s">
        <v>97</v>
      </c>
      <c r="I4" s="79">
        <v>100</v>
      </c>
      <c r="J4" s="80">
        <v>100</v>
      </c>
      <c r="K4" s="80">
        <v>100</v>
      </c>
      <c r="L4" s="81" t="s">
        <v>97</v>
      </c>
      <c r="M4" s="82" t="s">
        <v>97</v>
      </c>
      <c r="N4" s="82" t="s">
        <v>97</v>
      </c>
      <c r="O4" s="74"/>
    </row>
    <row r="5" spans="1:15" x14ac:dyDescent="0.2">
      <c r="A5" s="83" t="s">
        <v>214</v>
      </c>
      <c r="B5" s="83" t="s">
        <v>171</v>
      </c>
      <c r="C5" s="83" t="s">
        <v>172</v>
      </c>
      <c r="D5" s="83" t="s">
        <v>325</v>
      </c>
      <c r="E5" s="83" t="s">
        <v>277</v>
      </c>
      <c r="F5" s="84" t="s">
        <v>97</v>
      </c>
      <c r="G5" s="85" t="s">
        <v>97</v>
      </c>
      <c r="H5" s="85" t="s">
        <v>97</v>
      </c>
      <c r="I5" s="84" t="s">
        <v>97</v>
      </c>
      <c r="J5" s="85" t="s">
        <v>97</v>
      </c>
      <c r="K5" s="85" t="s">
        <v>97</v>
      </c>
      <c r="L5" s="86">
        <v>100</v>
      </c>
      <c r="M5" s="87">
        <v>100</v>
      </c>
      <c r="N5" s="87">
        <v>100</v>
      </c>
      <c r="O5" s="74"/>
    </row>
    <row r="6" spans="1:15" x14ac:dyDescent="0.2">
      <c r="A6" s="77" t="s">
        <v>318</v>
      </c>
      <c r="B6" s="77" t="s">
        <v>14</v>
      </c>
      <c r="C6" s="77" t="s">
        <v>15</v>
      </c>
      <c r="D6" s="77" t="s">
        <v>234</v>
      </c>
      <c r="E6" s="77" t="s">
        <v>278</v>
      </c>
      <c r="F6" s="88">
        <v>18.049600000000002</v>
      </c>
      <c r="G6" s="89">
        <v>9.7775999999999996</v>
      </c>
      <c r="H6" s="89">
        <v>23.542100000000001</v>
      </c>
      <c r="I6" s="88">
        <v>-41.3947</v>
      </c>
      <c r="J6" s="89">
        <v>-41.576099999999997</v>
      </c>
      <c r="K6" s="89">
        <v>-36.590600000000002</v>
      </c>
      <c r="L6" s="88">
        <v>-316.42439999999999</v>
      </c>
      <c r="M6" s="89">
        <v>-328.52269999999999</v>
      </c>
      <c r="N6" s="89">
        <v>-265.61160000000001</v>
      </c>
      <c r="O6" s="74"/>
    </row>
    <row r="7" spans="1:15" x14ac:dyDescent="0.2">
      <c r="A7" s="77" t="s">
        <v>318</v>
      </c>
      <c r="B7" s="77" t="s">
        <v>16</v>
      </c>
      <c r="C7" s="77" t="s">
        <v>17</v>
      </c>
      <c r="D7" s="77" t="s">
        <v>235</v>
      </c>
      <c r="E7" s="77" t="s">
        <v>279</v>
      </c>
      <c r="F7" s="88">
        <v>56.735799999999998</v>
      </c>
      <c r="G7" s="89">
        <v>53.368200000000002</v>
      </c>
      <c r="H7" s="89">
        <v>59.0807</v>
      </c>
      <c r="I7" s="88">
        <v>-20.653099999999998</v>
      </c>
      <c r="J7" s="89">
        <v>-20.7135</v>
      </c>
      <c r="K7" s="89">
        <v>-19.0518</v>
      </c>
      <c r="L7" s="88">
        <v>-145.00319999999999</v>
      </c>
      <c r="M7" s="89">
        <v>-149.03440000000001</v>
      </c>
      <c r="N7" s="89">
        <v>-128.0658</v>
      </c>
      <c r="O7" s="74"/>
    </row>
    <row r="8" spans="1:15" x14ac:dyDescent="0.2">
      <c r="A8" s="77" t="s">
        <v>318</v>
      </c>
      <c r="B8" s="77" t="s">
        <v>19</v>
      </c>
      <c r="C8" s="77" t="s">
        <v>20</v>
      </c>
      <c r="D8" s="77" t="s">
        <v>236</v>
      </c>
      <c r="E8" s="77" t="s">
        <v>280</v>
      </c>
      <c r="F8" s="88">
        <v>56.735799999999998</v>
      </c>
      <c r="G8" s="89">
        <v>53.368200000000002</v>
      </c>
      <c r="H8" s="89">
        <v>59.0807</v>
      </c>
      <c r="I8" s="88">
        <v>-20.653099999999998</v>
      </c>
      <c r="J8" s="89">
        <v>-20.7135</v>
      </c>
      <c r="K8" s="89">
        <v>-19.0518</v>
      </c>
      <c r="L8" s="88">
        <v>-145.00319999999999</v>
      </c>
      <c r="M8" s="89">
        <v>-149.03440000000001</v>
      </c>
      <c r="N8" s="89">
        <v>-128.0658</v>
      </c>
      <c r="O8" s="74"/>
    </row>
    <row r="9" spans="1:15" x14ac:dyDescent="0.2">
      <c r="A9" s="77" t="s">
        <v>318</v>
      </c>
      <c r="B9" s="77" t="s">
        <v>22</v>
      </c>
      <c r="C9" s="77" t="s">
        <v>23</v>
      </c>
      <c r="D9" s="77" t="s">
        <v>237</v>
      </c>
      <c r="E9" s="77" t="s">
        <v>281</v>
      </c>
      <c r="F9" s="88">
        <v>55.238700000000001</v>
      </c>
      <c r="G9" s="89">
        <v>51.776400000000002</v>
      </c>
      <c r="H9" s="89">
        <v>57.743600000000001</v>
      </c>
      <c r="I9" s="88">
        <v>78.703299999999999</v>
      </c>
      <c r="J9" s="89">
        <v>78.642899999999997</v>
      </c>
      <c r="K9" s="89">
        <v>80.304599999999994</v>
      </c>
      <c r="L9" s="88">
        <v>-154.47149999999999</v>
      </c>
      <c r="M9" s="89">
        <v>-158.50219999999999</v>
      </c>
      <c r="N9" s="89">
        <v>-137.49539999999999</v>
      </c>
      <c r="O9" s="74"/>
    </row>
    <row r="10" spans="1:15" x14ac:dyDescent="0.2">
      <c r="A10" s="77" t="s">
        <v>318</v>
      </c>
      <c r="B10" s="77" t="s">
        <v>24</v>
      </c>
      <c r="C10" s="77" t="s">
        <v>25</v>
      </c>
      <c r="D10" s="77" t="s">
        <v>238</v>
      </c>
      <c r="E10" s="77" t="s">
        <v>282</v>
      </c>
      <c r="F10" s="88">
        <v>130.184</v>
      </c>
      <c r="G10" s="89">
        <v>124.90309999999999</v>
      </c>
      <c r="H10" s="89">
        <v>135.65979999999999</v>
      </c>
      <c r="I10" s="88">
        <v>67.933700000000002</v>
      </c>
      <c r="J10" s="89">
        <v>67.873199999999997</v>
      </c>
      <c r="K10" s="89">
        <v>69.534599999999998</v>
      </c>
      <c r="L10" s="88">
        <v>-216.1739</v>
      </c>
      <c r="M10" s="89">
        <v>-220.2022</v>
      </c>
      <c r="N10" s="89">
        <v>-199.2371</v>
      </c>
      <c r="O10" s="74"/>
    </row>
    <row r="11" spans="1:15" x14ac:dyDescent="0.2">
      <c r="A11" s="77" t="s">
        <v>318</v>
      </c>
      <c r="B11" s="77" t="s">
        <v>26</v>
      </c>
      <c r="C11" s="77" t="s">
        <v>27</v>
      </c>
      <c r="D11" s="77" t="s">
        <v>239</v>
      </c>
      <c r="E11" s="77" t="s">
        <v>283</v>
      </c>
      <c r="F11" s="88">
        <v>125.50230000000001</v>
      </c>
      <c r="G11" s="89">
        <v>119.9423</v>
      </c>
      <c r="H11" s="89">
        <v>131.54949999999999</v>
      </c>
      <c r="I11" s="88">
        <v>66.389700000000005</v>
      </c>
      <c r="J11" s="89">
        <v>66.372699999999995</v>
      </c>
      <c r="K11" s="89">
        <v>67.983699999999999</v>
      </c>
      <c r="L11" s="88">
        <v>-221.0187</v>
      </c>
      <c r="M11" s="89">
        <v>-221.35589999999999</v>
      </c>
      <c r="N11" s="89">
        <v>-202.9666</v>
      </c>
      <c r="O11" s="74"/>
    </row>
    <row r="12" spans="1:15" x14ac:dyDescent="0.2">
      <c r="A12" s="77" t="s">
        <v>318</v>
      </c>
      <c r="B12" s="77" t="s">
        <v>28</v>
      </c>
      <c r="C12" s="77" t="s">
        <v>29</v>
      </c>
      <c r="D12" s="77" t="s">
        <v>240</v>
      </c>
      <c r="E12" s="77" t="s">
        <v>284</v>
      </c>
      <c r="F12" s="88">
        <v>141.52209999999999</v>
      </c>
      <c r="G12" s="89">
        <v>124.1435</v>
      </c>
      <c r="H12" s="89">
        <v>192.52510000000001</v>
      </c>
      <c r="I12" s="88">
        <v>64.394800000000004</v>
      </c>
      <c r="J12" s="89">
        <v>64.377799999999993</v>
      </c>
      <c r="K12" s="89">
        <v>69.118200000000002</v>
      </c>
      <c r="L12" s="90">
        <v>72.318299999999994</v>
      </c>
      <c r="M12" s="91">
        <v>7.3807999999999998</v>
      </c>
      <c r="N12" s="91">
        <v>151.0872</v>
      </c>
      <c r="O12" s="74"/>
    </row>
    <row r="13" spans="1:15" x14ac:dyDescent="0.2">
      <c r="A13" s="83" t="s">
        <v>318</v>
      </c>
      <c r="B13" s="83" t="s">
        <v>30</v>
      </c>
      <c r="C13" s="83" t="s">
        <v>31</v>
      </c>
      <c r="D13" s="83" t="s">
        <v>241</v>
      </c>
      <c r="E13" s="83" t="s">
        <v>285</v>
      </c>
      <c r="F13" s="92">
        <v>20.660900000000002</v>
      </c>
      <c r="G13" s="93">
        <v>5.9576000000000002</v>
      </c>
      <c r="H13" s="93">
        <v>67.834500000000006</v>
      </c>
      <c r="I13" s="92">
        <v>9.9999999999999995E-8</v>
      </c>
      <c r="J13" s="93">
        <v>0</v>
      </c>
      <c r="K13" s="93">
        <v>4.7191000000000001</v>
      </c>
      <c r="L13" s="94">
        <v>303.245</v>
      </c>
      <c r="M13" s="95">
        <v>234.00460000000001</v>
      </c>
      <c r="N13" s="95">
        <v>372.6671</v>
      </c>
      <c r="O13" s="74"/>
    </row>
    <row r="14" spans="1:15" x14ac:dyDescent="0.2">
      <c r="A14" s="77" t="s">
        <v>32</v>
      </c>
      <c r="B14" s="77" t="s">
        <v>33</v>
      </c>
      <c r="C14" s="77" t="s">
        <v>34</v>
      </c>
      <c r="D14" s="77" t="s">
        <v>243</v>
      </c>
      <c r="E14" s="77" t="s">
        <v>286</v>
      </c>
      <c r="F14" s="88">
        <v>61.425600000000003</v>
      </c>
      <c r="G14" s="89">
        <v>55.279699999999998</v>
      </c>
      <c r="H14" s="89">
        <v>69.714200000000005</v>
      </c>
      <c r="I14" s="88">
        <v>32.572200000000002</v>
      </c>
      <c r="J14" s="89">
        <v>27.768699999999999</v>
      </c>
      <c r="K14" s="89">
        <v>32.766399999999997</v>
      </c>
      <c r="L14" s="88">
        <v>264.50170000000003</v>
      </c>
      <c r="M14" s="89">
        <v>213.69159999999999</v>
      </c>
      <c r="N14" s="89">
        <v>276.60210000000001</v>
      </c>
      <c r="O14" s="74"/>
    </row>
    <row r="15" spans="1:15" x14ac:dyDescent="0.2">
      <c r="A15" s="77" t="s">
        <v>32</v>
      </c>
      <c r="B15" s="77" t="s">
        <v>35</v>
      </c>
      <c r="C15" s="77" t="s">
        <v>36</v>
      </c>
      <c r="D15" s="77" t="s">
        <v>244</v>
      </c>
      <c r="E15" s="77" t="s">
        <v>287</v>
      </c>
      <c r="F15" s="88">
        <v>61.425600000000003</v>
      </c>
      <c r="G15" s="89">
        <v>55.279699999999998</v>
      </c>
      <c r="H15" s="89">
        <v>69.714200000000005</v>
      </c>
      <c r="I15" s="88">
        <v>32.572200000000002</v>
      </c>
      <c r="J15" s="89">
        <v>27.768699999999999</v>
      </c>
      <c r="K15" s="89">
        <v>32.766399999999997</v>
      </c>
      <c r="L15" s="88">
        <v>264.50170000000003</v>
      </c>
      <c r="M15" s="89">
        <v>213.69159999999999</v>
      </c>
      <c r="N15" s="89">
        <v>276.60210000000001</v>
      </c>
      <c r="O15" s="74"/>
    </row>
    <row r="16" spans="1:15" x14ac:dyDescent="0.2">
      <c r="A16" s="77" t="s">
        <v>32</v>
      </c>
      <c r="B16" s="77" t="s">
        <v>37</v>
      </c>
      <c r="C16" s="77" t="s">
        <v>38</v>
      </c>
      <c r="D16" s="77" t="s">
        <v>245</v>
      </c>
      <c r="E16" s="77" t="s">
        <v>288</v>
      </c>
      <c r="F16" s="88">
        <v>22.7394</v>
      </c>
      <c r="G16" s="89">
        <v>20.774799999999999</v>
      </c>
      <c r="H16" s="89">
        <v>25.4892</v>
      </c>
      <c r="I16" s="88">
        <v>11.8307</v>
      </c>
      <c r="J16" s="89">
        <v>10.2296</v>
      </c>
      <c r="K16" s="89">
        <v>11.8911</v>
      </c>
      <c r="L16" s="88">
        <v>93.080500000000001</v>
      </c>
      <c r="M16" s="89">
        <v>76.143799999999999</v>
      </c>
      <c r="N16" s="89">
        <v>97.113799999999998</v>
      </c>
      <c r="O16" s="74"/>
    </row>
    <row r="17" spans="1:15" x14ac:dyDescent="0.2">
      <c r="A17" s="77" t="s">
        <v>32</v>
      </c>
      <c r="B17" s="77" t="s">
        <v>39</v>
      </c>
      <c r="C17" s="77" t="s">
        <v>40</v>
      </c>
      <c r="D17" s="77" t="s">
        <v>246</v>
      </c>
      <c r="E17" s="77" t="s">
        <v>289</v>
      </c>
      <c r="F17" s="88">
        <v>38.686199999999999</v>
      </c>
      <c r="G17" s="89">
        <v>34.496899999999997</v>
      </c>
      <c r="H17" s="89">
        <v>44.212899999999998</v>
      </c>
      <c r="I17" s="88">
        <v>20.741599999999998</v>
      </c>
      <c r="J17" s="89">
        <v>17.538900000000002</v>
      </c>
      <c r="K17" s="89">
        <v>20.862500000000001</v>
      </c>
      <c r="L17" s="88">
        <v>171.4212</v>
      </c>
      <c r="M17" s="89">
        <v>137.47020000000001</v>
      </c>
      <c r="N17" s="89">
        <v>179.48830000000001</v>
      </c>
      <c r="O17" s="74"/>
    </row>
    <row r="18" spans="1:15" x14ac:dyDescent="0.2">
      <c r="A18" s="77" t="s">
        <v>32</v>
      </c>
      <c r="B18" s="77" t="s">
        <v>41</v>
      </c>
      <c r="C18" s="77" t="s">
        <v>42</v>
      </c>
      <c r="D18" s="77" t="s">
        <v>247</v>
      </c>
      <c r="E18" s="77" t="s">
        <v>290</v>
      </c>
      <c r="F18" s="88">
        <v>38.686199999999999</v>
      </c>
      <c r="G18" s="89">
        <v>34.496899999999997</v>
      </c>
      <c r="H18" s="89">
        <v>44.212899999999998</v>
      </c>
      <c r="I18" s="88">
        <v>20.741599999999998</v>
      </c>
      <c r="J18" s="89">
        <v>17.538900000000002</v>
      </c>
      <c r="K18" s="89">
        <v>20.862500000000001</v>
      </c>
      <c r="L18" s="88">
        <v>171.4212</v>
      </c>
      <c r="M18" s="89">
        <v>137.47020000000001</v>
      </c>
      <c r="N18" s="89">
        <v>179.48830000000001</v>
      </c>
      <c r="O18" s="74"/>
    </row>
    <row r="19" spans="1:15" x14ac:dyDescent="0.2">
      <c r="A19" s="77" t="s">
        <v>32</v>
      </c>
      <c r="B19" s="77" t="s">
        <v>43</v>
      </c>
      <c r="C19" s="77" t="s">
        <v>44</v>
      </c>
      <c r="D19" s="77" t="s">
        <v>248</v>
      </c>
      <c r="E19" s="77" t="s">
        <v>291</v>
      </c>
      <c r="F19" s="88">
        <v>18.1829</v>
      </c>
      <c r="G19" s="89">
        <v>16.038900000000002</v>
      </c>
      <c r="H19" s="89">
        <v>20.962499999999999</v>
      </c>
      <c r="I19" s="88">
        <v>9.8720999999999997</v>
      </c>
      <c r="J19" s="89">
        <v>8.2705000000000002</v>
      </c>
      <c r="K19" s="89">
        <v>9.9324999999999992</v>
      </c>
      <c r="L19" s="88">
        <v>83.233599999999996</v>
      </c>
      <c r="M19" s="89">
        <v>66.258899999999997</v>
      </c>
      <c r="N19" s="89">
        <v>87.267200000000003</v>
      </c>
      <c r="O19" s="74"/>
    </row>
    <row r="20" spans="1:15" x14ac:dyDescent="0.2">
      <c r="A20" s="77" t="s">
        <v>32</v>
      </c>
      <c r="B20" s="77" t="s">
        <v>45</v>
      </c>
      <c r="C20" s="77" t="s">
        <v>46</v>
      </c>
      <c r="D20" s="77" t="s">
        <v>249</v>
      </c>
      <c r="E20" s="77" t="s">
        <v>292</v>
      </c>
      <c r="F20" s="88">
        <v>20.503399999999999</v>
      </c>
      <c r="G20" s="89">
        <v>18.4557</v>
      </c>
      <c r="H20" s="89">
        <v>23.262599999999999</v>
      </c>
      <c r="I20" s="88">
        <v>10.8695</v>
      </c>
      <c r="J20" s="89">
        <v>9.2683999999999997</v>
      </c>
      <c r="K20" s="89">
        <v>10.93</v>
      </c>
      <c r="L20" s="88">
        <v>88.187600000000003</v>
      </c>
      <c r="M20" s="89">
        <v>71.251900000000006</v>
      </c>
      <c r="N20" s="89">
        <v>92.221100000000007</v>
      </c>
      <c r="O20" s="74"/>
    </row>
    <row r="21" spans="1:15" x14ac:dyDescent="0.2">
      <c r="A21" s="77" t="s">
        <v>32</v>
      </c>
      <c r="B21" s="77" t="s">
        <v>47</v>
      </c>
      <c r="C21" s="77" t="s">
        <v>48</v>
      </c>
      <c r="D21" s="77" t="s">
        <v>250</v>
      </c>
      <c r="E21" s="77" t="s">
        <v>293</v>
      </c>
      <c r="F21" s="88">
        <v>20.503399999999999</v>
      </c>
      <c r="G21" s="89">
        <v>18.4557</v>
      </c>
      <c r="H21" s="89">
        <v>23.262599999999999</v>
      </c>
      <c r="I21" s="88">
        <v>10.8695</v>
      </c>
      <c r="J21" s="89">
        <v>9.2683999999999997</v>
      </c>
      <c r="K21" s="89">
        <v>10.93</v>
      </c>
      <c r="L21" s="88">
        <v>88.187600000000003</v>
      </c>
      <c r="M21" s="89">
        <v>71.251900000000006</v>
      </c>
      <c r="N21" s="89">
        <v>92.221100000000007</v>
      </c>
      <c r="O21" s="74"/>
    </row>
    <row r="22" spans="1:15" x14ac:dyDescent="0.2">
      <c r="A22" s="83" t="s">
        <v>32</v>
      </c>
      <c r="B22" s="83" t="s">
        <v>50</v>
      </c>
      <c r="C22" s="83" t="s">
        <v>51</v>
      </c>
      <c r="D22" s="83" t="s">
        <v>250</v>
      </c>
      <c r="E22" s="83" t="s">
        <v>294</v>
      </c>
      <c r="F22" s="92">
        <v>20.503399999999999</v>
      </c>
      <c r="G22" s="93">
        <v>18.4557</v>
      </c>
      <c r="H22" s="93">
        <v>23.262599999999999</v>
      </c>
      <c r="I22" s="92">
        <v>10.8695</v>
      </c>
      <c r="J22" s="93">
        <v>9.2683999999999997</v>
      </c>
      <c r="K22" s="93">
        <v>10.93</v>
      </c>
      <c r="L22" s="92">
        <v>88.187600000000003</v>
      </c>
      <c r="M22" s="93">
        <v>71.251900000000006</v>
      </c>
      <c r="N22" s="93">
        <v>92.221100000000007</v>
      </c>
      <c r="O22" s="74"/>
    </row>
    <row r="23" spans="1:15" x14ac:dyDescent="0.2">
      <c r="A23" s="77" t="s">
        <v>52</v>
      </c>
      <c r="B23" s="77" t="s">
        <v>53</v>
      </c>
      <c r="C23" s="77" t="s">
        <v>54</v>
      </c>
      <c r="D23" s="77" t="s">
        <v>251</v>
      </c>
      <c r="E23" s="77" t="s">
        <v>295</v>
      </c>
      <c r="F23" s="88">
        <v>95.034599999999998</v>
      </c>
      <c r="G23" s="89">
        <v>86.570800000000006</v>
      </c>
      <c r="H23" s="89">
        <v>102.7381</v>
      </c>
      <c r="I23" s="88">
        <v>52.254899999999999</v>
      </c>
      <c r="J23" s="89">
        <v>51.431600000000003</v>
      </c>
      <c r="K23" s="89">
        <v>53.925600000000003</v>
      </c>
      <c r="L23" s="88">
        <v>74.943600000000004</v>
      </c>
      <c r="M23" s="89">
        <v>46.188600000000001</v>
      </c>
      <c r="N23" s="89">
        <v>128.3347</v>
      </c>
      <c r="O23" s="74"/>
    </row>
    <row r="24" spans="1:15" x14ac:dyDescent="0.2">
      <c r="A24" s="77" t="s">
        <v>52</v>
      </c>
      <c r="B24" s="77" t="s">
        <v>55</v>
      </c>
      <c r="C24" s="77" t="s">
        <v>56</v>
      </c>
      <c r="D24" s="77" t="s">
        <v>252</v>
      </c>
      <c r="E24" s="77" t="s">
        <v>296</v>
      </c>
      <c r="F24" s="88">
        <v>90.567400000000006</v>
      </c>
      <c r="G24" s="89">
        <v>81.799400000000006</v>
      </c>
      <c r="H24" s="89">
        <v>98.557400000000001</v>
      </c>
      <c r="I24" s="88">
        <v>31.332599999999999</v>
      </c>
      <c r="J24" s="89">
        <v>31.3156</v>
      </c>
      <c r="K24" s="89">
        <v>32.967399999999998</v>
      </c>
      <c r="L24" s="88">
        <v>405.8852</v>
      </c>
      <c r="M24" s="89">
        <v>405.5498</v>
      </c>
      <c r="N24" s="89">
        <v>429.21039999999999</v>
      </c>
      <c r="O24" s="74"/>
    </row>
    <row r="25" spans="1:15" x14ac:dyDescent="0.2">
      <c r="A25" s="77" t="s">
        <v>52</v>
      </c>
      <c r="B25" s="77" t="s">
        <v>57</v>
      </c>
      <c r="C25" s="77" t="s">
        <v>58</v>
      </c>
      <c r="D25" s="77" t="s">
        <v>253</v>
      </c>
      <c r="E25" s="77" t="s">
        <v>297</v>
      </c>
      <c r="F25" s="88">
        <v>27.4115</v>
      </c>
      <c r="G25" s="89">
        <v>12.880100000000001</v>
      </c>
      <c r="H25" s="89">
        <v>52.617699999999999</v>
      </c>
      <c r="I25" s="88">
        <v>24.327400000000001</v>
      </c>
      <c r="J25" s="89">
        <v>23.5168</v>
      </c>
      <c r="K25" s="89">
        <v>26.079799999999999</v>
      </c>
      <c r="L25" s="90">
        <v>34.117199999999997</v>
      </c>
      <c r="M25" s="91">
        <v>15.3161</v>
      </c>
      <c r="N25" s="91">
        <v>66.319900000000004</v>
      </c>
      <c r="O25" s="74"/>
    </row>
    <row r="26" spans="1:15" x14ac:dyDescent="0.2">
      <c r="A26" s="77" t="s">
        <v>52</v>
      </c>
      <c r="B26" s="77" t="s">
        <v>59</v>
      </c>
      <c r="C26" s="77" t="s">
        <v>60</v>
      </c>
      <c r="D26" s="77" t="s">
        <v>254</v>
      </c>
      <c r="E26" s="77" t="s">
        <v>298</v>
      </c>
      <c r="F26" s="88">
        <v>4.1581000000000001</v>
      </c>
      <c r="G26" s="89">
        <v>0</v>
      </c>
      <c r="H26" s="89">
        <v>17.992699999999999</v>
      </c>
      <c r="I26" s="88">
        <v>24.327400000000001</v>
      </c>
      <c r="J26" s="89">
        <v>16.379799999999999</v>
      </c>
      <c r="K26" s="89">
        <v>26.078800000000001</v>
      </c>
      <c r="L26" s="88">
        <v>34.117199999999997</v>
      </c>
      <c r="M26" s="89">
        <v>0</v>
      </c>
      <c r="N26" s="89">
        <v>66.314700000000002</v>
      </c>
      <c r="O26" s="74"/>
    </row>
    <row r="27" spans="1:15" x14ac:dyDescent="0.2">
      <c r="A27" s="77" t="s">
        <v>52</v>
      </c>
      <c r="B27" s="77" t="s">
        <v>61</v>
      </c>
      <c r="C27" s="77" t="s">
        <v>62</v>
      </c>
      <c r="D27" s="77" t="s">
        <v>255</v>
      </c>
      <c r="E27" s="77" t="s">
        <v>299</v>
      </c>
      <c r="F27" s="88">
        <v>23.253399999999999</v>
      </c>
      <c r="G27" s="89">
        <v>0</v>
      </c>
      <c r="H27" s="89">
        <v>33.356400000000001</v>
      </c>
      <c r="I27" s="88">
        <v>9.9999999999999995E-8</v>
      </c>
      <c r="J27" s="89">
        <v>0</v>
      </c>
      <c r="K27" s="89">
        <v>9.5709</v>
      </c>
      <c r="L27" s="88">
        <v>1.1414E-7</v>
      </c>
      <c r="M27" s="89">
        <v>0</v>
      </c>
      <c r="N27" s="89">
        <v>63.649000000000001</v>
      </c>
      <c r="O27" s="74"/>
    </row>
    <row r="28" spans="1:15" x14ac:dyDescent="0.2">
      <c r="A28" s="77" t="s">
        <v>52</v>
      </c>
      <c r="B28" s="77" t="s">
        <v>63</v>
      </c>
      <c r="C28" s="77" t="s">
        <v>64</v>
      </c>
      <c r="D28" s="77" t="s">
        <v>336</v>
      </c>
      <c r="E28" s="77" t="s">
        <v>300</v>
      </c>
      <c r="F28" s="88">
        <v>15.277699999999999</v>
      </c>
      <c r="G28" s="89">
        <v>0</v>
      </c>
      <c r="H28" s="89">
        <v>42.839199999999998</v>
      </c>
      <c r="I28" s="88">
        <v>19.111699999999999</v>
      </c>
      <c r="J28" s="89">
        <v>18.300999999999998</v>
      </c>
      <c r="K28" s="89">
        <v>20.8642</v>
      </c>
      <c r="L28" s="88">
        <v>18.0822</v>
      </c>
      <c r="M28" s="89">
        <v>0</v>
      </c>
      <c r="N28" s="89">
        <v>50.671500000000002</v>
      </c>
      <c r="O28" s="74"/>
    </row>
    <row r="29" spans="1:15" x14ac:dyDescent="0.2">
      <c r="A29" s="77" t="s">
        <v>52</v>
      </c>
      <c r="B29" s="77" t="s">
        <v>65</v>
      </c>
      <c r="C29" s="77" t="s">
        <v>66</v>
      </c>
      <c r="D29" s="77" t="s">
        <v>338</v>
      </c>
      <c r="E29" s="77" t="s">
        <v>301</v>
      </c>
      <c r="F29" s="88">
        <v>31.32</v>
      </c>
      <c r="G29" s="89">
        <v>18.2883</v>
      </c>
      <c r="H29" s="89">
        <v>49.108899999999998</v>
      </c>
      <c r="I29" s="88">
        <v>25.905899999999999</v>
      </c>
      <c r="J29" s="89">
        <v>25.8889</v>
      </c>
      <c r="K29" s="89">
        <v>27.5001</v>
      </c>
      <c r="L29" s="88">
        <v>389.96019999999999</v>
      </c>
      <c r="M29" s="89">
        <v>389.62259999999998</v>
      </c>
      <c r="N29" s="89">
        <v>414.02679999999998</v>
      </c>
      <c r="O29" s="74"/>
    </row>
    <row r="30" spans="1:15" x14ac:dyDescent="0.2">
      <c r="A30" s="77" t="s">
        <v>52</v>
      </c>
      <c r="B30" s="77" t="s">
        <v>67</v>
      </c>
      <c r="C30" s="77" t="s">
        <v>68</v>
      </c>
      <c r="D30" s="77" t="s">
        <v>258</v>
      </c>
      <c r="E30" s="77" t="s">
        <v>302</v>
      </c>
      <c r="F30" s="88">
        <v>33.613900000000001</v>
      </c>
      <c r="G30" s="89">
        <v>20.457999999999998</v>
      </c>
      <c r="H30" s="89">
        <v>51.163800000000002</v>
      </c>
      <c r="I30" s="88">
        <v>26.8919</v>
      </c>
      <c r="J30" s="89">
        <v>26.8749</v>
      </c>
      <c r="K30" s="89">
        <v>28.485900000000001</v>
      </c>
      <c r="L30" s="88">
        <v>393.62540000000001</v>
      </c>
      <c r="M30" s="89">
        <v>393.28989999999999</v>
      </c>
      <c r="N30" s="89">
        <v>417.524</v>
      </c>
      <c r="O30" s="74"/>
    </row>
    <row r="31" spans="1:15" x14ac:dyDescent="0.2">
      <c r="A31" s="83" t="s">
        <v>52</v>
      </c>
      <c r="B31" s="83" t="s">
        <v>69</v>
      </c>
      <c r="C31" s="83" t="s">
        <v>70</v>
      </c>
      <c r="D31" s="83" t="s">
        <v>259</v>
      </c>
      <c r="E31" s="83" t="s">
        <v>303</v>
      </c>
      <c r="F31" s="92">
        <v>105.17700000000001</v>
      </c>
      <c r="G31" s="93">
        <v>90.726500000000001</v>
      </c>
      <c r="H31" s="93">
        <v>112.13209999999999</v>
      </c>
      <c r="I31" s="92">
        <v>31.400500000000001</v>
      </c>
      <c r="J31" s="93">
        <v>31.3156</v>
      </c>
      <c r="K31" s="93">
        <v>33.051299999999998</v>
      </c>
      <c r="L31" s="94">
        <v>434.69799999999998</v>
      </c>
      <c r="M31" s="95">
        <v>410.35629999999998</v>
      </c>
      <c r="N31" s="95">
        <v>459.43860000000001</v>
      </c>
      <c r="O31" s="74"/>
    </row>
    <row r="32" spans="1:15" x14ac:dyDescent="0.2">
      <c r="A32" s="77" t="s">
        <v>71</v>
      </c>
      <c r="B32" s="77" t="s">
        <v>72</v>
      </c>
      <c r="C32" s="77" t="s">
        <v>73</v>
      </c>
      <c r="D32" s="77" t="s">
        <v>260</v>
      </c>
      <c r="E32" s="77" t="s">
        <v>304</v>
      </c>
      <c r="F32" s="88">
        <v>1.8667</v>
      </c>
      <c r="G32" s="89">
        <v>0</v>
      </c>
      <c r="H32" s="89">
        <v>8.9577000000000009</v>
      </c>
      <c r="I32" s="88">
        <v>0.8004</v>
      </c>
      <c r="J32" s="89">
        <v>0</v>
      </c>
      <c r="K32" s="89">
        <v>1.6748000000000001</v>
      </c>
      <c r="L32" s="88">
        <v>27.450399999999998</v>
      </c>
      <c r="M32" s="89">
        <v>0</v>
      </c>
      <c r="N32" s="89">
        <v>102.462</v>
      </c>
      <c r="O32" s="74"/>
    </row>
    <row r="33" spans="1:15" x14ac:dyDescent="0.2">
      <c r="A33" s="77" t="s">
        <v>71</v>
      </c>
      <c r="B33" s="77" t="s">
        <v>74</v>
      </c>
      <c r="C33" s="77" t="s">
        <v>75</v>
      </c>
      <c r="D33" s="77" t="s">
        <v>261</v>
      </c>
      <c r="E33" s="77" t="s">
        <v>305</v>
      </c>
      <c r="F33" s="90">
        <v>30.934699999999999</v>
      </c>
      <c r="G33" s="91">
        <v>20.898399999999999</v>
      </c>
      <c r="H33" s="91">
        <v>78.651200000000003</v>
      </c>
      <c r="I33" s="88">
        <v>5.4526000000000003</v>
      </c>
      <c r="J33" s="89">
        <v>4.5762</v>
      </c>
      <c r="K33" s="89">
        <v>8.8552999999999997</v>
      </c>
      <c r="L33" s="81" t="s">
        <v>97</v>
      </c>
      <c r="M33" s="82" t="s">
        <v>97</v>
      </c>
      <c r="N33" s="82" t="s">
        <v>97</v>
      </c>
      <c r="O33" s="74"/>
    </row>
    <row r="34" spans="1:15" x14ac:dyDescent="0.2">
      <c r="A34" s="77" t="s">
        <v>71</v>
      </c>
      <c r="B34" s="77" t="s">
        <v>76</v>
      </c>
      <c r="C34" s="77" t="s">
        <v>77</v>
      </c>
      <c r="D34" s="77" t="s">
        <v>262</v>
      </c>
      <c r="E34" s="77"/>
      <c r="F34" s="88">
        <v>1.5123</v>
      </c>
      <c r="G34" s="89">
        <v>0.70079999999999998</v>
      </c>
      <c r="H34" s="89">
        <v>2.4533</v>
      </c>
      <c r="I34" s="88">
        <v>1.5869</v>
      </c>
      <c r="J34" s="89">
        <v>1.3831</v>
      </c>
      <c r="K34" s="89">
        <v>1.7423</v>
      </c>
      <c r="L34" s="88">
        <v>7.4389000000000003</v>
      </c>
      <c r="M34" s="89">
        <v>3.3732000000000002</v>
      </c>
      <c r="N34" s="89">
        <v>17.127700000000001</v>
      </c>
      <c r="O34" s="74"/>
    </row>
    <row r="35" spans="1:15" x14ac:dyDescent="0.2">
      <c r="A35" s="83" t="s">
        <v>71</v>
      </c>
      <c r="B35" s="83" t="s">
        <v>78</v>
      </c>
      <c r="C35" s="83" t="s">
        <v>79</v>
      </c>
      <c r="D35" s="83" t="s">
        <v>263</v>
      </c>
      <c r="E35" s="83"/>
      <c r="F35" s="92">
        <v>3.6589999999999998</v>
      </c>
      <c r="G35" s="93">
        <v>2.7528999999999999</v>
      </c>
      <c r="H35" s="93">
        <v>4.6639999999999997</v>
      </c>
      <c r="I35" s="92">
        <v>2.5095999999999998</v>
      </c>
      <c r="J35" s="93">
        <v>2.3058999999999998</v>
      </c>
      <c r="K35" s="93">
        <v>2.6545999999999998</v>
      </c>
      <c r="L35" s="92">
        <v>11.494999999999999</v>
      </c>
      <c r="M35" s="93">
        <v>7.4554999999999998</v>
      </c>
      <c r="N35" s="93">
        <v>21.183599999999998</v>
      </c>
      <c r="O35" s="74"/>
    </row>
    <row r="36" spans="1:15" x14ac:dyDescent="0.2">
      <c r="A36" s="77" t="s">
        <v>71</v>
      </c>
      <c r="B36" s="77" t="s">
        <v>82</v>
      </c>
      <c r="C36" s="77" t="s">
        <v>83</v>
      </c>
      <c r="D36" s="77" t="s">
        <v>333</v>
      </c>
      <c r="E36" s="77"/>
      <c r="F36" s="90">
        <v>47.1571</v>
      </c>
      <c r="G36" s="91">
        <v>32.9604</v>
      </c>
      <c r="H36" s="91">
        <v>54.431600000000003</v>
      </c>
      <c r="I36" s="90">
        <v>0.22969999999999999</v>
      </c>
      <c r="J36" s="91">
        <v>0</v>
      </c>
      <c r="K36" s="91">
        <v>0.88270000000000004</v>
      </c>
      <c r="L36" s="81" t="s">
        <v>97</v>
      </c>
      <c r="M36" s="82" t="s">
        <v>97</v>
      </c>
      <c r="N36" s="82" t="s">
        <v>97</v>
      </c>
      <c r="O36" s="74"/>
    </row>
    <row r="37" spans="1:15" x14ac:dyDescent="0.2">
      <c r="A37" s="77" t="s">
        <v>81</v>
      </c>
      <c r="B37" s="77" t="s">
        <v>84</v>
      </c>
      <c r="C37" s="77" t="s">
        <v>85</v>
      </c>
      <c r="D37" s="77" t="s">
        <v>337</v>
      </c>
      <c r="E37" s="77" t="s">
        <v>306</v>
      </c>
      <c r="F37" s="88">
        <v>15.998799999999999</v>
      </c>
      <c r="G37" s="89">
        <v>5.3281000000000001</v>
      </c>
      <c r="H37" s="89">
        <v>21.843399999999999</v>
      </c>
      <c r="I37" s="88">
        <v>6.7755000000000001</v>
      </c>
      <c r="J37" s="89">
        <v>5.9554</v>
      </c>
      <c r="K37" s="89">
        <v>7.7549999999999999</v>
      </c>
      <c r="L37" s="88">
        <v>371.7681</v>
      </c>
      <c r="M37" s="89">
        <v>351.88249999999999</v>
      </c>
      <c r="N37" s="89">
        <v>412.84129999999999</v>
      </c>
      <c r="O37" s="74"/>
    </row>
    <row r="38" spans="1:15" x14ac:dyDescent="0.2">
      <c r="A38" s="77" t="s">
        <v>81</v>
      </c>
      <c r="B38" s="77" t="s">
        <v>86</v>
      </c>
      <c r="C38" s="77" t="s">
        <v>87</v>
      </c>
      <c r="D38" s="77" t="s">
        <v>264</v>
      </c>
      <c r="E38" s="77" t="s">
        <v>307</v>
      </c>
      <c r="F38" s="88">
        <v>15.998799999999999</v>
      </c>
      <c r="G38" s="89">
        <v>5.3281000000000001</v>
      </c>
      <c r="H38" s="89">
        <v>21.843399999999999</v>
      </c>
      <c r="I38" s="88">
        <v>6.7755000000000001</v>
      </c>
      <c r="J38" s="89">
        <v>5.9554</v>
      </c>
      <c r="K38" s="89">
        <v>7.7549999999999999</v>
      </c>
      <c r="L38" s="88">
        <v>371.7681</v>
      </c>
      <c r="M38" s="89">
        <v>351.88249999999999</v>
      </c>
      <c r="N38" s="89">
        <v>412.84129999999999</v>
      </c>
      <c r="O38" s="74"/>
    </row>
    <row r="39" spans="1:15" x14ac:dyDescent="0.2">
      <c r="A39" s="77" t="s">
        <v>81</v>
      </c>
      <c r="B39" s="77" t="s">
        <v>88</v>
      </c>
      <c r="C39" s="77" t="s">
        <v>89</v>
      </c>
      <c r="D39" s="77" t="s">
        <v>334</v>
      </c>
      <c r="E39" s="77" t="s">
        <v>308</v>
      </c>
      <c r="F39" s="88">
        <v>15.998799999999999</v>
      </c>
      <c r="G39" s="89">
        <v>5.3281000000000001</v>
      </c>
      <c r="H39" s="89">
        <v>21.843399999999999</v>
      </c>
      <c r="I39" s="88">
        <v>6.7755000000000001</v>
      </c>
      <c r="J39" s="89">
        <v>5.9554</v>
      </c>
      <c r="K39" s="89">
        <v>7.7549999999999999</v>
      </c>
      <c r="L39" s="88">
        <v>371.7681</v>
      </c>
      <c r="M39" s="89">
        <v>351.88249999999999</v>
      </c>
      <c r="N39" s="89">
        <v>412.84129999999999</v>
      </c>
      <c r="O39" s="74"/>
    </row>
    <row r="40" spans="1:15" x14ac:dyDescent="0.2">
      <c r="A40" s="83" t="s">
        <v>81</v>
      </c>
      <c r="B40" s="83" t="s">
        <v>90</v>
      </c>
      <c r="C40" s="83" t="s">
        <v>91</v>
      </c>
      <c r="D40" s="83" t="s">
        <v>266</v>
      </c>
      <c r="E40" s="83" t="s">
        <v>309</v>
      </c>
      <c r="F40" s="92">
        <v>-57.430900000000001</v>
      </c>
      <c r="G40" s="93">
        <v>-65.0364</v>
      </c>
      <c r="H40" s="93">
        <v>-45.436500000000002</v>
      </c>
      <c r="I40" s="92">
        <v>1.4663999999999999</v>
      </c>
      <c r="J40" s="93">
        <v>0.45800000000000002</v>
      </c>
      <c r="K40" s="93">
        <v>3.1383000000000001</v>
      </c>
      <c r="L40" s="94">
        <v>303.245</v>
      </c>
      <c r="M40" s="95">
        <v>236.0455</v>
      </c>
      <c r="N40" s="95">
        <v>398.43990000000002</v>
      </c>
      <c r="O40" s="74"/>
    </row>
    <row r="41" spans="1:15" x14ac:dyDescent="0.2">
      <c r="A41" s="77" t="s">
        <v>92</v>
      </c>
      <c r="B41" s="77" t="s">
        <v>93</v>
      </c>
      <c r="C41" s="77" t="s">
        <v>94</v>
      </c>
      <c r="D41" s="77" t="s">
        <v>267</v>
      </c>
      <c r="E41" s="77" t="s">
        <v>310</v>
      </c>
      <c r="F41" s="88">
        <v>110.614</v>
      </c>
      <c r="G41" s="89">
        <v>101.3447</v>
      </c>
      <c r="H41" s="89">
        <v>118.4143</v>
      </c>
      <c r="I41" s="88">
        <v>58.953600000000002</v>
      </c>
      <c r="J41" s="89">
        <v>58.136699999999998</v>
      </c>
      <c r="K41" s="89">
        <v>60.5901</v>
      </c>
      <c r="L41" s="90">
        <v>72.385499999999993</v>
      </c>
      <c r="M41" s="91">
        <v>7.4302999999999999</v>
      </c>
      <c r="N41" s="91">
        <v>150.8734</v>
      </c>
      <c r="O41" s="74"/>
    </row>
    <row r="42" spans="1:15" x14ac:dyDescent="0.2">
      <c r="A42" s="77" t="s">
        <v>92</v>
      </c>
      <c r="B42" s="77" t="s">
        <v>95</v>
      </c>
      <c r="C42" s="77" t="s">
        <v>96</v>
      </c>
      <c r="D42" s="77" t="s">
        <v>335</v>
      </c>
      <c r="E42" s="77" t="s">
        <v>311</v>
      </c>
      <c r="F42" s="81" t="s">
        <v>97</v>
      </c>
      <c r="G42" s="82" t="s">
        <v>97</v>
      </c>
      <c r="H42" s="82" t="s">
        <v>97</v>
      </c>
      <c r="I42" s="90">
        <v>-19.002099999999999</v>
      </c>
      <c r="J42" s="91">
        <v>-19.956399999999999</v>
      </c>
      <c r="K42" s="91">
        <v>-17.919699999999999</v>
      </c>
      <c r="L42" s="90">
        <v>337.81380000000001</v>
      </c>
      <c r="M42" s="91">
        <v>302.00630000000001</v>
      </c>
      <c r="N42" s="91">
        <v>368.91059999999999</v>
      </c>
      <c r="O42" s="74"/>
    </row>
    <row r="43" spans="1:15" x14ac:dyDescent="0.2">
      <c r="A43" s="77" t="s">
        <v>92</v>
      </c>
      <c r="B43" s="77" t="s">
        <v>98</v>
      </c>
      <c r="C43" s="77" t="s">
        <v>99</v>
      </c>
      <c r="D43" s="77" t="s">
        <v>268</v>
      </c>
      <c r="E43" s="77" t="s">
        <v>312</v>
      </c>
      <c r="F43" s="88">
        <v>63.155900000000003</v>
      </c>
      <c r="G43" s="89">
        <v>38.353900000000003</v>
      </c>
      <c r="H43" s="89">
        <v>75.924199999999999</v>
      </c>
      <c r="I43" s="88">
        <v>7.0052000000000003</v>
      </c>
      <c r="J43" s="89">
        <v>6.1852</v>
      </c>
      <c r="K43" s="89">
        <v>8.1005000000000003</v>
      </c>
      <c r="L43" s="90">
        <v>371.7681</v>
      </c>
      <c r="M43" s="91">
        <v>351.88249999999999</v>
      </c>
      <c r="N43" s="91">
        <v>412.82490000000001</v>
      </c>
      <c r="O43" s="74"/>
    </row>
    <row r="44" spans="1:15" x14ac:dyDescent="0.2">
      <c r="A44" s="77" t="s">
        <v>92</v>
      </c>
      <c r="B44" s="77" t="s">
        <v>100</v>
      </c>
      <c r="C44" s="77" t="s">
        <v>101</v>
      </c>
      <c r="D44" s="77" t="s">
        <v>269</v>
      </c>
      <c r="E44" s="77" t="s">
        <v>313</v>
      </c>
      <c r="F44" s="88">
        <v>16.042200000000001</v>
      </c>
      <c r="G44" s="89">
        <v>5.3661000000000003</v>
      </c>
      <c r="H44" s="89">
        <v>21.887899999999998</v>
      </c>
      <c r="I44" s="88">
        <v>6.7941000000000003</v>
      </c>
      <c r="J44" s="89">
        <v>5.9741</v>
      </c>
      <c r="K44" s="89">
        <v>7.7735000000000003</v>
      </c>
      <c r="L44" s="88">
        <v>371.87799999999999</v>
      </c>
      <c r="M44" s="89">
        <v>351.9898</v>
      </c>
      <c r="N44" s="89">
        <v>412.93819999999999</v>
      </c>
      <c r="O44" s="74"/>
    </row>
    <row r="45" spans="1:15" x14ac:dyDescent="0.2">
      <c r="A45" s="83" t="s">
        <v>92</v>
      </c>
      <c r="B45" s="83" t="s">
        <v>102</v>
      </c>
      <c r="C45" s="83" t="s">
        <v>103</v>
      </c>
      <c r="D45" s="83" t="s">
        <v>270</v>
      </c>
      <c r="E45" s="83" t="s">
        <v>314</v>
      </c>
      <c r="F45" s="92">
        <v>73.429699999999997</v>
      </c>
      <c r="G45" s="93">
        <v>56.055900000000001</v>
      </c>
      <c r="H45" s="93">
        <v>84.448300000000003</v>
      </c>
      <c r="I45" s="92">
        <v>5.3090000000000002</v>
      </c>
      <c r="J45" s="96">
        <v>4.2108999999999996</v>
      </c>
      <c r="K45" s="93">
        <v>6.4196</v>
      </c>
      <c r="L45" s="94">
        <v>68.522999999999996</v>
      </c>
      <c r="M45" s="95">
        <v>11.7296</v>
      </c>
      <c r="N45" s="95">
        <v>145.5017</v>
      </c>
      <c r="O45" s="74"/>
    </row>
    <row r="46" spans="1:15" x14ac:dyDescent="0.2">
      <c r="A46" s="77" t="s">
        <v>104</v>
      </c>
      <c r="B46" s="77" t="s">
        <v>105</v>
      </c>
      <c r="C46" s="77" t="s">
        <v>106</v>
      </c>
      <c r="D46" s="77"/>
      <c r="E46" s="77"/>
      <c r="F46" s="88">
        <v>4.6817000000000002</v>
      </c>
      <c r="G46" s="97">
        <v>4.0145999999999997</v>
      </c>
      <c r="H46" s="97">
        <v>5.1927000000000003</v>
      </c>
      <c r="I46" s="88">
        <v>1.544</v>
      </c>
      <c r="J46" s="89">
        <v>1.4715</v>
      </c>
      <c r="K46" s="89">
        <v>1.6457999999999999</v>
      </c>
      <c r="L46" s="88">
        <v>4.8446999999999996</v>
      </c>
      <c r="M46" s="89">
        <v>0</v>
      </c>
      <c r="N46" s="89">
        <v>6.8643999999999998</v>
      </c>
      <c r="O46" s="74"/>
    </row>
    <row r="47" spans="1:15" x14ac:dyDescent="0.2">
      <c r="A47" s="77" t="s">
        <v>104</v>
      </c>
      <c r="B47" s="77" t="s">
        <v>107</v>
      </c>
      <c r="C47" s="77" t="s">
        <v>108</v>
      </c>
      <c r="D47" s="77"/>
      <c r="E47" s="77"/>
      <c r="F47" s="88">
        <v>1.9555</v>
      </c>
      <c r="G47" s="89">
        <v>1.4835</v>
      </c>
      <c r="H47" s="89">
        <v>2.3628</v>
      </c>
      <c r="I47" s="88">
        <v>0.37219999999999998</v>
      </c>
      <c r="J47" s="89">
        <v>0.29959999999999998</v>
      </c>
      <c r="K47" s="89">
        <v>0.47399999999999998</v>
      </c>
      <c r="L47" s="88">
        <v>1.0024</v>
      </c>
      <c r="M47" s="89">
        <v>-3.8420999999999998</v>
      </c>
      <c r="N47" s="89">
        <v>3.0369999999999999</v>
      </c>
      <c r="O47" s="74"/>
    </row>
    <row r="48" spans="1:15" x14ac:dyDescent="0.2">
      <c r="A48" s="77" t="s">
        <v>104</v>
      </c>
      <c r="B48" s="77" t="s">
        <v>109</v>
      </c>
      <c r="C48" s="77" t="s">
        <v>110</v>
      </c>
      <c r="D48" s="77"/>
      <c r="E48" s="77"/>
      <c r="F48" s="88">
        <v>-0.69750000000000001</v>
      </c>
      <c r="G48" s="89">
        <v>-1.0893999999999999</v>
      </c>
      <c r="H48" s="89">
        <v>-0.25059999999999999</v>
      </c>
      <c r="I48" s="88">
        <v>0.1686</v>
      </c>
      <c r="J48" s="89">
        <v>6.6699999999999995E-2</v>
      </c>
      <c r="K48" s="89">
        <v>0.24629999999999999</v>
      </c>
      <c r="L48" s="88">
        <v>1.4165000000000001</v>
      </c>
      <c r="M48" s="89">
        <v>-0.61770000000000003</v>
      </c>
      <c r="N48" s="89">
        <v>6.2610000000000001</v>
      </c>
      <c r="O48" s="74"/>
    </row>
    <row r="49" spans="1:15" x14ac:dyDescent="0.2">
      <c r="A49" s="77" t="s">
        <v>104</v>
      </c>
      <c r="B49" s="77" t="s">
        <v>111</v>
      </c>
      <c r="C49" s="77" t="s">
        <v>112</v>
      </c>
      <c r="D49" s="77"/>
      <c r="E49" s="77"/>
      <c r="F49" s="88">
        <v>50.6218</v>
      </c>
      <c r="G49" s="89">
        <v>44.285899999999998</v>
      </c>
      <c r="H49" s="89">
        <v>54.964799999999997</v>
      </c>
      <c r="I49" s="88">
        <v>22.228000000000002</v>
      </c>
      <c r="J49" s="89">
        <v>21.928599999999999</v>
      </c>
      <c r="K49" s="89">
        <v>22.3005</v>
      </c>
      <c r="L49" s="88">
        <v>76.875500000000002</v>
      </c>
      <c r="M49" s="89">
        <v>72.491799999999998</v>
      </c>
      <c r="N49" s="89">
        <v>81.716800000000006</v>
      </c>
      <c r="O49" s="74"/>
    </row>
    <row r="50" spans="1:15" x14ac:dyDescent="0.2">
      <c r="A50" s="77" t="s">
        <v>104</v>
      </c>
      <c r="B50" s="77" t="s">
        <v>113</v>
      </c>
      <c r="C50" s="77" t="s">
        <v>114</v>
      </c>
      <c r="D50" s="77"/>
      <c r="E50" s="77"/>
      <c r="F50" s="88">
        <v>7.3310000000000004</v>
      </c>
      <c r="G50" s="89">
        <v>6.4097</v>
      </c>
      <c r="H50" s="89">
        <v>7.9444999999999997</v>
      </c>
      <c r="I50" s="88">
        <v>3.1511999999999998</v>
      </c>
      <c r="J50" s="89">
        <v>3.1093000000000002</v>
      </c>
      <c r="K50" s="89">
        <v>3.1511999999999998</v>
      </c>
      <c r="L50" s="88">
        <v>10.9099</v>
      </c>
      <c r="M50" s="89">
        <v>10.4008</v>
      </c>
      <c r="N50" s="89">
        <v>10.9094</v>
      </c>
      <c r="O50" s="74"/>
    </row>
    <row r="51" spans="1:15" x14ac:dyDescent="0.2">
      <c r="A51" s="77" t="s">
        <v>104</v>
      </c>
      <c r="B51" s="77" t="s">
        <v>115</v>
      </c>
      <c r="C51" s="77" t="s">
        <v>116</v>
      </c>
      <c r="D51" s="77"/>
      <c r="E51" s="77"/>
      <c r="F51" s="88">
        <v>1.8714</v>
      </c>
      <c r="G51" s="89">
        <v>1.6362000000000001</v>
      </c>
      <c r="H51" s="89">
        <v>2.028</v>
      </c>
      <c r="I51" s="88">
        <v>0.8044</v>
      </c>
      <c r="J51" s="89">
        <v>0.79369999999999996</v>
      </c>
      <c r="K51" s="89">
        <v>0.8044</v>
      </c>
      <c r="L51" s="88">
        <v>2.7488000000000001</v>
      </c>
      <c r="M51" s="89">
        <v>2.6206</v>
      </c>
      <c r="N51" s="89">
        <v>2.7486999999999999</v>
      </c>
      <c r="O51" s="74"/>
    </row>
    <row r="52" spans="1:15" x14ac:dyDescent="0.2">
      <c r="A52" s="77" t="s">
        <v>104</v>
      </c>
      <c r="B52" s="77" t="s">
        <v>117</v>
      </c>
      <c r="C52" s="77" t="s">
        <v>118</v>
      </c>
      <c r="D52" s="77"/>
      <c r="E52" s="77"/>
      <c r="F52" s="88">
        <v>1.5694999999999999</v>
      </c>
      <c r="G52" s="89">
        <v>1.3723000000000001</v>
      </c>
      <c r="H52" s="89">
        <v>1.7009000000000001</v>
      </c>
      <c r="I52" s="88">
        <v>0.67469999999999997</v>
      </c>
      <c r="J52" s="89">
        <v>0.66569999999999996</v>
      </c>
      <c r="K52" s="89">
        <v>0.67469999999999997</v>
      </c>
      <c r="L52" s="88">
        <v>2.5960999999999999</v>
      </c>
      <c r="M52" s="89">
        <v>2.4750000000000001</v>
      </c>
      <c r="N52" s="89">
        <v>2.5960000000000001</v>
      </c>
      <c r="O52" s="74"/>
    </row>
    <row r="53" spans="1:15" x14ac:dyDescent="0.2">
      <c r="A53" s="77" t="s">
        <v>104</v>
      </c>
      <c r="B53" s="77" t="s">
        <v>119</v>
      </c>
      <c r="C53" s="77" t="s">
        <v>120</v>
      </c>
      <c r="D53" s="77"/>
      <c r="E53" s="77"/>
      <c r="F53" s="88">
        <v>1.5486000000000001E-6</v>
      </c>
      <c r="G53" s="89">
        <v>0</v>
      </c>
      <c r="H53" s="89">
        <v>10.8581</v>
      </c>
      <c r="I53" s="88">
        <v>7.1487999999999996</v>
      </c>
      <c r="J53" s="89">
        <v>6.6437999999999997</v>
      </c>
      <c r="K53" s="89">
        <v>7.2937000000000003</v>
      </c>
      <c r="L53" s="88">
        <v>1.0045E-7</v>
      </c>
      <c r="M53" s="89">
        <v>0</v>
      </c>
      <c r="N53" s="89">
        <v>36.522199999999998</v>
      </c>
      <c r="O53" s="74"/>
    </row>
    <row r="54" spans="1:15" x14ac:dyDescent="0.2">
      <c r="A54" s="77" t="s">
        <v>104</v>
      </c>
      <c r="B54" s="77" t="s">
        <v>121</v>
      </c>
      <c r="C54" s="77" t="s">
        <v>122</v>
      </c>
      <c r="D54" s="77"/>
      <c r="E54" s="77"/>
      <c r="F54" s="88">
        <v>14.609500000000001</v>
      </c>
      <c r="G54" s="89">
        <v>4.3471000000000002</v>
      </c>
      <c r="H54" s="89">
        <v>16.188400000000001</v>
      </c>
      <c r="I54" s="88">
        <v>6.7900000000000002E-2</v>
      </c>
      <c r="J54" s="89">
        <v>0</v>
      </c>
      <c r="K54" s="89">
        <v>0.57520000000000004</v>
      </c>
      <c r="L54" s="88">
        <v>28.812799999999999</v>
      </c>
      <c r="M54" s="89">
        <v>0</v>
      </c>
      <c r="N54" s="89">
        <v>38.500599999999999</v>
      </c>
      <c r="O54" s="74"/>
    </row>
    <row r="55" spans="1:15" x14ac:dyDescent="0.2">
      <c r="A55" s="77" t="s">
        <v>104</v>
      </c>
      <c r="B55" s="77" t="s">
        <v>123</v>
      </c>
      <c r="C55" s="77" t="s">
        <v>124</v>
      </c>
      <c r="D55" s="77"/>
      <c r="E55" s="77"/>
      <c r="F55" s="88">
        <v>2.0827</v>
      </c>
      <c r="G55" s="89">
        <v>1.8209</v>
      </c>
      <c r="H55" s="89">
        <v>2.2570000000000001</v>
      </c>
      <c r="I55" s="88">
        <v>0.8952</v>
      </c>
      <c r="J55" s="89">
        <v>0.88329999999999997</v>
      </c>
      <c r="K55" s="89">
        <v>0.8952</v>
      </c>
      <c r="L55" s="88">
        <v>2.7488000000000001</v>
      </c>
      <c r="M55" s="89">
        <v>2.6206</v>
      </c>
      <c r="N55" s="89">
        <v>2.7486999999999999</v>
      </c>
      <c r="O55" s="74"/>
    </row>
    <row r="56" spans="1:15" x14ac:dyDescent="0.2">
      <c r="A56" s="77" t="s">
        <v>104</v>
      </c>
      <c r="B56" s="77" t="s">
        <v>125</v>
      </c>
      <c r="C56" s="77" t="s">
        <v>126</v>
      </c>
      <c r="D56" s="77"/>
      <c r="E56" s="77"/>
      <c r="F56" s="88">
        <v>4.2861000000000002</v>
      </c>
      <c r="G56" s="89">
        <v>3.7473999999999998</v>
      </c>
      <c r="H56" s="89">
        <v>4.6447000000000003</v>
      </c>
      <c r="I56" s="88">
        <v>1.8423</v>
      </c>
      <c r="J56" s="89">
        <v>1.8179000000000001</v>
      </c>
      <c r="K56" s="89">
        <v>1.8423</v>
      </c>
      <c r="L56" s="88">
        <v>5.9558</v>
      </c>
      <c r="M56" s="89">
        <v>5.6779000000000002</v>
      </c>
      <c r="N56" s="89">
        <v>5.9555999999999996</v>
      </c>
      <c r="O56" s="74"/>
    </row>
    <row r="57" spans="1:15" x14ac:dyDescent="0.2">
      <c r="A57" s="77" t="s">
        <v>104</v>
      </c>
      <c r="B57" s="77" t="s">
        <v>127</v>
      </c>
      <c r="C57" s="77" t="s">
        <v>128</v>
      </c>
      <c r="D57" s="77"/>
      <c r="E57" s="77"/>
      <c r="F57" s="88">
        <v>5.7380000000000004</v>
      </c>
      <c r="G57" s="89">
        <v>4.7350000000000003</v>
      </c>
      <c r="H57" s="89">
        <v>6.8377999999999997</v>
      </c>
      <c r="I57" s="88">
        <v>3.4033000000000002</v>
      </c>
      <c r="J57" s="89">
        <v>3.1995</v>
      </c>
      <c r="K57" s="89">
        <v>3.5482999999999998</v>
      </c>
      <c r="L57" s="88">
        <v>13.547499999999999</v>
      </c>
      <c r="M57" s="89">
        <v>9.4728999999999992</v>
      </c>
      <c r="N57" s="89">
        <v>23.236000000000001</v>
      </c>
      <c r="O57" s="74"/>
    </row>
    <row r="58" spans="1:15" x14ac:dyDescent="0.2">
      <c r="A58" s="77" t="s">
        <v>104</v>
      </c>
      <c r="B58" s="77" t="s">
        <v>129</v>
      </c>
      <c r="C58" s="77" t="s">
        <v>130</v>
      </c>
      <c r="D58" s="77"/>
      <c r="E58" s="77"/>
      <c r="F58" s="88">
        <v>1.5123</v>
      </c>
      <c r="G58" s="89">
        <v>0.70079999999999998</v>
      </c>
      <c r="H58" s="89">
        <v>2.4533</v>
      </c>
      <c r="I58" s="88">
        <v>1.5869</v>
      </c>
      <c r="J58" s="89">
        <v>1.3831</v>
      </c>
      <c r="K58" s="89">
        <v>1.7423</v>
      </c>
      <c r="L58" s="88">
        <v>7.4389000000000003</v>
      </c>
      <c r="M58" s="89">
        <v>3.3732000000000002</v>
      </c>
      <c r="N58" s="89">
        <v>17.127700000000001</v>
      </c>
      <c r="O58" s="74"/>
    </row>
    <row r="59" spans="1:15" x14ac:dyDescent="0.2">
      <c r="A59" s="77" t="s">
        <v>104</v>
      </c>
      <c r="B59" s="77" t="s">
        <v>131</v>
      </c>
      <c r="C59" s="77" t="s">
        <v>132</v>
      </c>
      <c r="D59" s="77"/>
      <c r="E59" s="77"/>
      <c r="F59" s="88">
        <v>4.3499999999999997E-2</v>
      </c>
      <c r="G59" s="89">
        <v>3.7999999999999999E-2</v>
      </c>
      <c r="H59" s="89">
        <v>4.7100000000000003E-2</v>
      </c>
      <c r="I59" s="88">
        <v>1.8700000000000001E-2</v>
      </c>
      <c r="J59" s="89">
        <v>1.84E-2</v>
      </c>
      <c r="K59" s="89">
        <v>1.8700000000000001E-2</v>
      </c>
      <c r="L59" s="88">
        <v>0.11</v>
      </c>
      <c r="M59" s="89">
        <v>0.1048</v>
      </c>
      <c r="N59" s="89">
        <v>0.1099</v>
      </c>
      <c r="O59" s="74"/>
    </row>
    <row r="60" spans="1:15" x14ac:dyDescent="0.2">
      <c r="A60" s="77" t="s">
        <v>104</v>
      </c>
      <c r="B60" s="77" t="s">
        <v>133</v>
      </c>
      <c r="C60" s="77" t="s">
        <v>134</v>
      </c>
      <c r="D60" s="77"/>
      <c r="E60" s="77"/>
      <c r="F60" s="88">
        <v>0.53359999999999996</v>
      </c>
      <c r="G60" s="89">
        <v>0.46660000000000001</v>
      </c>
      <c r="H60" s="89">
        <v>0.57830000000000004</v>
      </c>
      <c r="I60" s="88">
        <v>0.22939999999999999</v>
      </c>
      <c r="J60" s="89">
        <v>0.2263</v>
      </c>
      <c r="K60" s="89">
        <v>0.22939999999999999</v>
      </c>
      <c r="L60" s="88">
        <v>1.35</v>
      </c>
      <c r="M60" s="89">
        <v>1.2869999999999999</v>
      </c>
      <c r="N60" s="89">
        <v>1.3499000000000001</v>
      </c>
      <c r="O60" s="74"/>
    </row>
    <row r="61" spans="1:15" x14ac:dyDescent="0.2">
      <c r="A61" s="77" t="s">
        <v>104</v>
      </c>
      <c r="B61" s="77" t="s">
        <v>135</v>
      </c>
      <c r="C61" s="77" t="s">
        <v>136</v>
      </c>
      <c r="D61" s="77"/>
      <c r="E61" s="77"/>
      <c r="F61" s="88">
        <v>2.8372999999999999</v>
      </c>
      <c r="G61" s="89">
        <v>2.4807000000000001</v>
      </c>
      <c r="H61" s="89">
        <v>3.0747</v>
      </c>
      <c r="I61" s="88">
        <v>1.2196</v>
      </c>
      <c r="J61" s="89">
        <v>1.2034</v>
      </c>
      <c r="K61" s="89">
        <v>1.2196</v>
      </c>
      <c r="L61" s="88">
        <v>1.8326</v>
      </c>
      <c r="M61" s="89">
        <v>1.7471000000000001</v>
      </c>
      <c r="N61" s="89">
        <v>1.8325</v>
      </c>
      <c r="O61" s="74"/>
    </row>
    <row r="62" spans="1:15" x14ac:dyDescent="0.2">
      <c r="A62" s="77" t="s">
        <v>104</v>
      </c>
      <c r="B62" s="77" t="s">
        <v>137</v>
      </c>
      <c r="C62" s="77" t="s">
        <v>138</v>
      </c>
      <c r="D62" s="77"/>
      <c r="E62" s="77"/>
      <c r="F62" s="88">
        <v>2.7768999999999999</v>
      </c>
      <c r="G62" s="89">
        <v>2.4279000000000002</v>
      </c>
      <c r="H62" s="89">
        <v>3.0093000000000001</v>
      </c>
      <c r="I62" s="88">
        <v>1.1936</v>
      </c>
      <c r="J62" s="89">
        <v>1.1778</v>
      </c>
      <c r="K62" s="89">
        <v>1.1936</v>
      </c>
      <c r="L62" s="88">
        <v>3.8178000000000001</v>
      </c>
      <c r="M62" s="89">
        <v>3.6396999999999999</v>
      </c>
      <c r="N62" s="89">
        <v>3.8176999999999999</v>
      </c>
      <c r="O62" s="74"/>
    </row>
    <row r="63" spans="1:15" x14ac:dyDescent="0.2">
      <c r="A63" s="77" t="s">
        <v>104</v>
      </c>
      <c r="B63" s="77" t="s">
        <v>139</v>
      </c>
      <c r="C63" s="77" t="s">
        <v>140</v>
      </c>
      <c r="D63" s="77"/>
      <c r="E63" s="77"/>
      <c r="F63" s="88">
        <v>1.4488000000000001</v>
      </c>
      <c r="G63" s="89">
        <v>1.2666999999999999</v>
      </c>
      <c r="H63" s="89">
        <v>1.5701000000000001</v>
      </c>
      <c r="I63" s="88">
        <v>0.62280000000000002</v>
      </c>
      <c r="J63" s="89">
        <v>0.61450000000000005</v>
      </c>
      <c r="K63" s="89">
        <v>0.62280000000000002</v>
      </c>
      <c r="L63" s="88">
        <v>1.9853000000000001</v>
      </c>
      <c r="M63" s="89">
        <v>1.8926000000000001</v>
      </c>
      <c r="N63" s="89">
        <v>1.9852000000000001</v>
      </c>
      <c r="O63" s="74"/>
    </row>
    <row r="64" spans="1:15" x14ac:dyDescent="0.2">
      <c r="A64" s="77" t="s">
        <v>104</v>
      </c>
      <c r="B64" s="77" t="s">
        <v>141</v>
      </c>
      <c r="C64" s="77" t="s">
        <v>142</v>
      </c>
      <c r="D64" s="77"/>
      <c r="E64" s="77"/>
      <c r="F64" s="88">
        <v>0.84509999999999996</v>
      </c>
      <c r="G64" s="89">
        <v>0.7389</v>
      </c>
      <c r="H64" s="89">
        <v>0.91590000000000005</v>
      </c>
      <c r="I64" s="88">
        <v>0.36330000000000001</v>
      </c>
      <c r="J64" s="89">
        <v>0.35849999999999999</v>
      </c>
      <c r="K64" s="89">
        <v>0.36330000000000001</v>
      </c>
      <c r="L64" s="88">
        <v>2.9016000000000002</v>
      </c>
      <c r="M64" s="89">
        <v>2.7662</v>
      </c>
      <c r="N64" s="89">
        <v>2.9014000000000002</v>
      </c>
      <c r="O64" s="74"/>
    </row>
    <row r="65" spans="1:15" x14ac:dyDescent="0.2">
      <c r="A65" s="77" t="s">
        <v>104</v>
      </c>
      <c r="B65" s="77" t="s">
        <v>143</v>
      </c>
      <c r="C65" s="77" t="s">
        <v>144</v>
      </c>
      <c r="D65" s="77"/>
      <c r="E65" s="77"/>
      <c r="F65" s="88">
        <v>2.6599999999999999E-2</v>
      </c>
      <c r="G65" s="89">
        <v>2.3199999999999998E-2</v>
      </c>
      <c r="H65" s="89">
        <v>2.8799999999999999E-2</v>
      </c>
      <c r="I65" s="88">
        <v>1.14E-2</v>
      </c>
      <c r="J65" s="89">
        <v>1.1299999999999999E-2</v>
      </c>
      <c r="K65" s="89">
        <v>1.14E-2</v>
      </c>
      <c r="L65" s="88">
        <v>6.7199999999999996E-2</v>
      </c>
      <c r="M65" s="89">
        <v>6.4100000000000004E-2</v>
      </c>
      <c r="N65" s="89">
        <v>6.7199999999999996E-2</v>
      </c>
      <c r="O65" s="74"/>
    </row>
    <row r="66" spans="1:15" x14ac:dyDescent="0.2">
      <c r="A66" s="77" t="s">
        <v>104</v>
      </c>
      <c r="B66" s="77" t="s">
        <v>145</v>
      </c>
      <c r="C66" s="77" t="s">
        <v>146</v>
      </c>
      <c r="D66" s="77"/>
      <c r="E66" s="77"/>
      <c r="F66" s="88">
        <v>0.72440000000000004</v>
      </c>
      <c r="G66" s="89">
        <v>0.63339999999999996</v>
      </c>
      <c r="H66" s="89">
        <v>0.78500000000000003</v>
      </c>
      <c r="I66" s="88">
        <v>0.31140000000000001</v>
      </c>
      <c r="J66" s="89">
        <v>0.30719999999999997</v>
      </c>
      <c r="K66" s="89">
        <v>0.31140000000000001</v>
      </c>
      <c r="L66" s="88">
        <v>1.069</v>
      </c>
      <c r="M66" s="89">
        <v>1.0190999999999999</v>
      </c>
      <c r="N66" s="89">
        <v>1.069</v>
      </c>
      <c r="O66" s="74"/>
    </row>
    <row r="67" spans="1:15" x14ac:dyDescent="0.2">
      <c r="A67" s="77" t="s">
        <v>104</v>
      </c>
      <c r="B67" s="77" t="s">
        <v>147</v>
      </c>
      <c r="C67" s="77" t="s">
        <v>148</v>
      </c>
      <c r="D67" s="77"/>
      <c r="E67" s="77"/>
      <c r="F67" s="88">
        <v>1.8109999999999999</v>
      </c>
      <c r="G67" s="89">
        <v>1.5833999999999999</v>
      </c>
      <c r="H67" s="89">
        <v>1.9625999999999999</v>
      </c>
      <c r="I67" s="88">
        <v>0.77849999999999997</v>
      </c>
      <c r="J67" s="89">
        <v>0.7681</v>
      </c>
      <c r="K67" s="89">
        <v>0.77849999999999997</v>
      </c>
      <c r="L67" s="88">
        <v>2.7488000000000001</v>
      </c>
      <c r="M67" s="89">
        <v>2.6206</v>
      </c>
      <c r="N67" s="89">
        <v>2.7486999999999999</v>
      </c>
      <c r="O67" s="74"/>
    </row>
    <row r="68" spans="1:15" x14ac:dyDescent="0.2">
      <c r="A68" s="83" t="s">
        <v>104</v>
      </c>
      <c r="B68" s="83" t="s">
        <v>149</v>
      </c>
      <c r="C68" s="83" t="s">
        <v>150</v>
      </c>
      <c r="D68" s="83"/>
      <c r="E68" s="83" t="s">
        <v>315</v>
      </c>
      <c r="F68" s="92">
        <v>2.8976000000000002</v>
      </c>
      <c r="G68" s="93">
        <v>2.5335000000000001</v>
      </c>
      <c r="H68" s="93">
        <v>3.1400999999999999</v>
      </c>
      <c r="I68" s="92">
        <v>1.2455000000000001</v>
      </c>
      <c r="J68" s="93">
        <v>1.2290000000000001</v>
      </c>
      <c r="K68" s="93">
        <v>1.2455000000000001</v>
      </c>
      <c r="L68" s="92">
        <v>4.2759999999999998</v>
      </c>
      <c r="M68" s="93">
        <v>4.0765000000000002</v>
      </c>
      <c r="N68" s="93">
        <v>4.2758000000000003</v>
      </c>
      <c r="O68" s="74"/>
    </row>
    <row r="69" spans="1:15" x14ac:dyDescent="0.2">
      <c r="A69" s="77" t="s">
        <v>319</v>
      </c>
      <c r="B69" s="77" t="s">
        <v>151</v>
      </c>
      <c r="C69" s="77" t="s">
        <v>152</v>
      </c>
      <c r="D69" s="77" t="s">
        <v>271</v>
      </c>
      <c r="E69" s="77"/>
      <c r="F69" s="88">
        <v>12.073399999999999</v>
      </c>
      <c r="G69" s="89">
        <v>10.556100000000001</v>
      </c>
      <c r="H69" s="89">
        <v>13.0838</v>
      </c>
      <c r="I69" s="88">
        <v>5.1897000000000002</v>
      </c>
      <c r="J69" s="89">
        <v>5.1208</v>
      </c>
      <c r="K69" s="89">
        <v>5.1897000000000002</v>
      </c>
      <c r="L69" s="88">
        <v>30.5428</v>
      </c>
      <c r="M69" s="89">
        <v>29.1175</v>
      </c>
      <c r="N69" s="89">
        <v>30.541499999999999</v>
      </c>
      <c r="O69" s="74"/>
    </row>
    <row r="70" spans="1:15" x14ac:dyDescent="0.2">
      <c r="A70" s="77" t="s">
        <v>320</v>
      </c>
      <c r="B70" s="77" t="s">
        <v>153</v>
      </c>
      <c r="C70" s="77" t="s">
        <v>154</v>
      </c>
      <c r="D70" s="77" t="s">
        <v>272</v>
      </c>
      <c r="E70" s="77"/>
      <c r="F70" s="88">
        <v>778.43280000000004</v>
      </c>
      <c r="G70" s="89">
        <v>572.39170000000001</v>
      </c>
      <c r="H70" s="89">
        <v>1065.4000000000001</v>
      </c>
      <c r="I70" s="88">
        <v>732.68920000000003</v>
      </c>
      <c r="J70" s="89">
        <v>728.56479999999999</v>
      </c>
      <c r="K70" s="89">
        <v>746.42179999999996</v>
      </c>
      <c r="L70" s="88">
        <v>4851.5</v>
      </c>
      <c r="M70" s="89">
        <v>4808.5</v>
      </c>
      <c r="N70" s="89">
        <v>5135.2</v>
      </c>
      <c r="O70" s="74"/>
    </row>
    <row r="71" spans="1:15" x14ac:dyDescent="0.2">
      <c r="A71" s="77" t="s">
        <v>320</v>
      </c>
      <c r="B71" s="77" t="s">
        <v>155</v>
      </c>
      <c r="C71" s="77" t="s">
        <v>156</v>
      </c>
      <c r="D71" s="77"/>
      <c r="E71" s="77"/>
      <c r="F71" s="88">
        <v>1.5852000000000001E-6</v>
      </c>
      <c r="G71" s="89">
        <v>0</v>
      </c>
      <c r="H71" s="89">
        <v>43.772300000000001</v>
      </c>
      <c r="I71" s="88">
        <v>9.9999999999999995E-8</v>
      </c>
      <c r="J71" s="89">
        <v>0</v>
      </c>
      <c r="K71" s="89">
        <v>9.5710999999999995</v>
      </c>
      <c r="L71" s="88">
        <v>9.9877000000000002E-8</v>
      </c>
      <c r="M71" s="89">
        <v>0</v>
      </c>
      <c r="N71" s="89">
        <v>106.8288</v>
      </c>
      <c r="O71" s="74"/>
    </row>
    <row r="72" spans="1:15" x14ac:dyDescent="0.2">
      <c r="A72" s="77" t="s">
        <v>320</v>
      </c>
      <c r="B72" s="77" t="s">
        <v>157</v>
      </c>
      <c r="C72" s="77" t="s">
        <v>158</v>
      </c>
      <c r="D72" s="77"/>
      <c r="E72" s="77" t="s">
        <v>316</v>
      </c>
      <c r="F72" s="88">
        <v>308.28739999999999</v>
      </c>
      <c r="G72" s="89">
        <v>249.0163</v>
      </c>
      <c r="H72" s="89">
        <v>398.6019</v>
      </c>
      <c r="I72" s="88">
        <v>204.2585</v>
      </c>
      <c r="J72" s="80">
        <v>202.66470000000001</v>
      </c>
      <c r="K72" s="80">
        <v>208.1858</v>
      </c>
      <c r="L72" s="88">
        <v>1490.7</v>
      </c>
      <c r="M72" s="98">
        <v>1472.6</v>
      </c>
      <c r="N72" s="98">
        <v>1584.2</v>
      </c>
      <c r="O72" s="74"/>
    </row>
    <row r="73" spans="1:15" x14ac:dyDescent="0.2">
      <c r="A73" s="83" t="s">
        <v>321</v>
      </c>
      <c r="B73" s="83" t="s">
        <v>159</v>
      </c>
      <c r="C73" s="83" t="s">
        <v>160</v>
      </c>
      <c r="D73" s="83" t="s">
        <v>273</v>
      </c>
      <c r="E73" s="83"/>
      <c r="F73" s="92">
        <v>203.9726</v>
      </c>
      <c r="G73" s="87">
        <v>170.85929999999999</v>
      </c>
      <c r="H73" s="87">
        <v>253.73339999999999</v>
      </c>
      <c r="I73" s="94">
        <v>129.76949999999999</v>
      </c>
      <c r="J73" s="96" t="s">
        <v>170</v>
      </c>
      <c r="K73" s="95">
        <v>132.0301</v>
      </c>
      <c r="L73" s="94">
        <v>742.95579999999995</v>
      </c>
      <c r="M73" s="93">
        <v>743.00139999999999</v>
      </c>
      <c r="N73" s="99">
        <v>792.30849999999998</v>
      </c>
      <c r="O73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00F4-7EE7-4765-88D0-B01B0A483922}">
  <dimension ref="A1:O85"/>
  <sheetViews>
    <sheetView topLeftCell="A11" zoomScale="90" zoomScaleNormal="90" workbookViewId="0">
      <selection activeCell="B1" sqref="B1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5" width="51.33203125" style="6" customWidth="1"/>
    <col min="6" max="6" width="9.1640625" style="40" customWidth="1"/>
    <col min="7" max="9" width="9.1640625" style="41" customWidth="1"/>
    <col min="10" max="10" width="9.1640625" style="45" customWidth="1"/>
    <col min="11" max="11" width="11.83203125" style="40" bestFit="1" customWidth="1"/>
    <col min="12" max="13" width="9.1640625" style="6" customWidth="1"/>
    <col min="15" max="15" width="50.83203125" style="6" customWidth="1"/>
  </cols>
  <sheetData>
    <row r="1" spans="1:15" ht="16" x14ac:dyDescent="0.2">
      <c r="A1" s="1"/>
      <c r="B1" s="1" t="s">
        <v>0</v>
      </c>
      <c r="C1" s="1" t="s">
        <v>1</v>
      </c>
      <c r="D1" s="1" t="s">
        <v>233</v>
      </c>
      <c r="E1" s="1" t="s">
        <v>317</v>
      </c>
      <c r="F1" s="1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4">
        <f>AVERAGE(J3:J73)</f>
        <v>23.654823880597021</v>
      </c>
      <c r="L1" s="2" t="s">
        <v>7</v>
      </c>
      <c r="M1" s="2" t="s">
        <v>8</v>
      </c>
      <c r="N1" s="5"/>
      <c r="O1" s="1" t="s">
        <v>9</v>
      </c>
    </row>
    <row r="2" spans="1:15" ht="16" x14ac:dyDescent="0.2">
      <c r="A2" s="6">
        <f>COUNTA(B2:B81)</f>
        <v>69</v>
      </c>
      <c r="B2" s="5" t="s">
        <v>10</v>
      </c>
      <c r="C2" s="5" t="s">
        <v>11</v>
      </c>
      <c r="D2" s="5" t="s">
        <v>242</v>
      </c>
      <c r="E2" s="5" t="s">
        <v>275</v>
      </c>
      <c r="F2" s="7">
        <v>100</v>
      </c>
      <c r="G2" s="8">
        <v>19546</v>
      </c>
      <c r="H2" s="7">
        <v>100</v>
      </c>
      <c r="I2" s="7">
        <v>100</v>
      </c>
      <c r="J2" s="9"/>
      <c r="K2" s="10">
        <f>AVERAGE(J9:J10,J21,J28,J30,J33,J37,J40,J42)</f>
        <v>37.023188888888889</v>
      </c>
      <c r="L2" s="5">
        <v>100</v>
      </c>
      <c r="M2" s="5">
        <v>100</v>
      </c>
      <c r="O2" s="11" t="s">
        <v>12</v>
      </c>
    </row>
    <row r="3" spans="1:15" ht="16" x14ac:dyDescent="0.2">
      <c r="A3" s="100" t="s">
        <v>13</v>
      </c>
      <c r="B3" s="5" t="s">
        <v>14</v>
      </c>
      <c r="C3" s="5" t="s">
        <v>15</v>
      </c>
      <c r="D3" s="5" t="s">
        <v>234</v>
      </c>
      <c r="E3" s="5" t="s">
        <v>278</v>
      </c>
      <c r="F3" s="13">
        <v>18.049600000000002</v>
      </c>
      <c r="G3" s="8">
        <v>3528</v>
      </c>
      <c r="H3" s="13">
        <v>9.7775999999999996</v>
      </c>
      <c r="I3" s="13">
        <v>23.542100000000001</v>
      </c>
      <c r="J3" s="9">
        <f t="shared" ref="J3:J38" si="0">ABS(H3-I3)</f>
        <v>13.764500000000002</v>
      </c>
      <c r="K3" s="14" t="str">
        <f t="shared" ref="K3:K38" si="1">_xlfn.CONCAT(ROUND(F3,1)&amp;" ± "&amp;ROUND(J3,1))</f>
        <v>18 ± 13.8</v>
      </c>
      <c r="L3" s="5">
        <v>14.1874</v>
      </c>
      <c r="M3" s="5">
        <v>20.715699999999998</v>
      </c>
      <c r="O3" s="15">
        <v>45281</v>
      </c>
    </row>
    <row r="4" spans="1:15" ht="16" x14ac:dyDescent="0.2">
      <c r="A4" s="100"/>
      <c r="B4" s="5" t="s">
        <v>16</v>
      </c>
      <c r="C4" s="5" t="s">
        <v>17</v>
      </c>
      <c r="D4" s="5" t="s">
        <v>235</v>
      </c>
      <c r="E4" s="5" t="s">
        <v>279</v>
      </c>
      <c r="F4" s="13">
        <v>56.735799999999998</v>
      </c>
      <c r="G4" s="8">
        <v>11090</v>
      </c>
      <c r="H4" s="13">
        <v>53.368200000000002</v>
      </c>
      <c r="I4" s="13">
        <v>59.0807</v>
      </c>
      <c r="J4" s="16">
        <f t="shared" si="0"/>
        <v>5.7124999999999986</v>
      </c>
      <c r="K4" s="14" t="str">
        <f t="shared" si="1"/>
        <v>56.7 ± 5.7</v>
      </c>
      <c r="L4" s="17">
        <v>55.124899999999997</v>
      </c>
      <c r="M4" s="17">
        <v>57.944400000000002</v>
      </c>
      <c r="O4" s="6" t="s">
        <v>18</v>
      </c>
    </row>
    <row r="5" spans="1:15" ht="14.5" customHeight="1" x14ac:dyDescent="0.2">
      <c r="A5" s="100"/>
      <c r="B5" s="5" t="s">
        <v>19</v>
      </c>
      <c r="C5" s="5" t="s">
        <v>20</v>
      </c>
      <c r="D5" s="5" t="s">
        <v>236</v>
      </c>
      <c r="E5" s="5" t="s">
        <v>280</v>
      </c>
      <c r="F5" s="13">
        <v>56.735799999999998</v>
      </c>
      <c r="G5" s="8">
        <v>11090</v>
      </c>
      <c r="H5" s="13">
        <v>53.368200000000002</v>
      </c>
      <c r="I5" s="13">
        <v>59.0807</v>
      </c>
      <c r="J5" s="16">
        <f t="shared" si="0"/>
        <v>5.7124999999999986</v>
      </c>
      <c r="K5" s="14" t="str">
        <f t="shared" si="1"/>
        <v>56.7 ± 5.7</v>
      </c>
      <c r="L5" s="17">
        <v>55.124899999999997</v>
      </c>
      <c r="M5" s="17">
        <v>57.944400000000002</v>
      </c>
      <c r="O5" s="103" t="s">
        <v>21</v>
      </c>
    </row>
    <row r="6" spans="1:15" ht="16" x14ac:dyDescent="0.2">
      <c r="A6" s="100"/>
      <c r="B6" s="5" t="s">
        <v>22</v>
      </c>
      <c r="C6" s="5" t="s">
        <v>23</v>
      </c>
      <c r="D6" s="5" t="s">
        <v>237</v>
      </c>
      <c r="E6" s="5" t="s">
        <v>281</v>
      </c>
      <c r="F6" s="13">
        <v>55.238700000000001</v>
      </c>
      <c r="G6" s="8">
        <v>10797</v>
      </c>
      <c r="H6" s="13">
        <v>51.776400000000002</v>
      </c>
      <c r="I6" s="13">
        <v>57.743600000000001</v>
      </c>
      <c r="J6" s="16">
        <f t="shared" si="0"/>
        <v>5.9671999999999983</v>
      </c>
      <c r="K6" s="14" t="str">
        <f t="shared" si="1"/>
        <v>55.2 ± 6</v>
      </c>
      <c r="L6" s="17">
        <v>53.586599999999997</v>
      </c>
      <c r="M6" s="17">
        <v>56.511099999999999</v>
      </c>
      <c r="O6" s="103"/>
    </row>
    <row r="7" spans="1:15" ht="16" x14ac:dyDescent="0.2">
      <c r="A7" s="100"/>
      <c r="B7" s="5" t="s">
        <v>24</v>
      </c>
      <c r="C7" s="5" t="s">
        <v>25</v>
      </c>
      <c r="D7" s="5" t="s">
        <v>238</v>
      </c>
      <c r="E7" s="5" t="s">
        <v>282</v>
      </c>
      <c r="F7" s="13">
        <v>130.184</v>
      </c>
      <c r="G7" s="8">
        <v>25446</v>
      </c>
      <c r="H7" s="13">
        <v>124.90309999999999</v>
      </c>
      <c r="I7" s="13">
        <v>135.65979999999999</v>
      </c>
      <c r="J7" s="16">
        <f t="shared" si="0"/>
        <v>10.756699999999995</v>
      </c>
      <c r="K7" s="14" t="str">
        <f t="shared" si="1"/>
        <v>130.2 ± 10.8</v>
      </c>
      <c r="L7" s="17">
        <v>127.715</v>
      </c>
      <c r="M7" s="17">
        <v>132.71209999999999</v>
      </c>
      <c r="O7" s="103"/>
    </row>
    <row r="8" spans="1:15" ht="16" x14ac:dyDescent="0.2">
      <c r="A8" s="100"/>
      <c r="B8" s="5" t="s">
        <v>26</v>
      </c>
      <c r="C8" s="5" t="s">
        <v>27</v>
      </c>
      <c r="D8" s="5" t="s">
        <v>239</v>
      </c>
      <c r="E8" s="5" t="s">
        <v>283</v>
      </c>
      <c r="F8" s="13">
        <v>125.50230000000001</v>
      </c>
      <c r="G8" s="8">
        <v>24531</v>
      </c>
      <c r="H8" s="13">
        <v>119.9423</v>
      </c>
      <c r="I8" s="13">
        <v>131.54949999999999</v>
      </c>
      <c r="J8" s="16">
        <f t="shared" si="0"/>
        <v>11.607199999999992</v>
      </c>
      <c r="K8" s="14" t="str">
        <f t="shared" si="1"/>
        <v>125.5 ± 11.6</v>
      </c>
      <c r="L8" s="17">
        <v>122.89490000000001</v>
      </c>
      <c r="M8" s="17">
        <v>128.25729999999999</v>
      </c>
      <c r="O8" s="103"/>
    </row>
    <row r="9" spans="1:15" ht="16" x14ac:dyDescent="0.2">
      <c r="A9" s="100"/>
      <c r="B9" s="5" t="s">
        <v>28</v>
      </c>
      <c r="C9" s="5" t="s">
        <v>29</v>
      </c>
      <c r="D9" s="5" t="s">
        <v>240</v>
      </c>
      <c r="E9" s="5" t="s">
        <v>284</v>
      </c>
      <c r="F9" s="13">
        <v>141.52209999999999</v>
      </c>
      <c r="G9" s="8">
        <v>27663</v>
      </c>
      <c r="H9" s="13">
        <v>124.1435</v>
      </c>
      <c r="I9" s="13">
        <v>192.52510000000001</v>
      </c>
      <c r="J9" s="16">
        <f t="shared" si="0"/>
        <v>68.381600000000006</v>
      </c>
      <c r="K9" s="14" t="str">
        <f t="shared" si="1"/>
        <v>141.5 ± 68.4</v>
      </c>
      <c r="L9" s="17">
        <v>132.91919999999999</v>
      </c>
      <c r="M9" s="17">
        <v>165.43190000000001</v>
      </c>
      <c r="O9" s="103"/>
    </row>
    <row r="10" spans="1:15" ht="16" x14ac:dyDescent="0.2">
      <c r="A10" s="101"/>
      <c r="B10" s="18" t="s">
        <v>30</v>
      </c>
      <c r="C10" s="18" t="s">
        <v>31</v>
      </c>
      <c r="D10" s="18" t="s">
        <v>241</v>
      </c>
      <c r="E10" s="18" t="s">
        <v>285</v>
      </c>
      <c r="F10" s="19">
        <v>20.660900000000002</v>
      </c>
      <c r="G10" s="20">
        <v>4039.2</v>
      </c>
      <c r="H10" s="19">
        <v>5.9576000000000002</v>
      </c>
      <c r="I10" s="19">
        <v>67.834500000000006</v>
      </c>
      <c r="J10" s="21">
        <f t="shared" si="0"/>
        <v>61.876900000000006</v>
      </c>
      <c r="K10" s="22" t="str">
        <f t="shared" si="1"/>
        <v>20.7 ± 61.9</v>
      </c>
      <c r="L10" s="17">
        <v>13.567600000000001</v>
      </c>
      <c r="M10" s="17">
        <v>43.282600000000002</v>
      </c>
      <c r="O10" s="103"/>
    </row>
    <row r="11" spans="1:15" ht="16" x14ac:dyDescent="0.2">
      <c r="A11" s="100" t="s">
        <v>32</v>
      </c>
      <c r="B11" s="5" t="s">
        <v>33</v>
      </c>
      <c r="C11" s="5" t="s">
        <v>34</v>
      </c>
      <c r="D11" s="5" t="s">
        <v>243</v>
      </c>
      <c r="E11" s="5" t="s">
        <v>286</v>
      </c>
      <c r="F11" s="13">
        <v>61.425600000000003</v>
      </c>
      <c r="G11" s="8">
        <v>12006</v>
      </c>
      <c r="H11" s="13">
        <v>55.279699999999998</v>
      </c>
      <c r="I11" s="13">
        <v>69.714200000000005</v>
      </c>
      <c r="J11" s="16">
        <f t="shared" si="0"/>
        <v>14.434500000000007</v>
      </c>
      <c r="K11" s="14" t="str">
        <f t="shared" si="1"/>
        <v>61.4 ± 14.4</v>
      </c>
      <c r="L11" s="17">
        <v>58.490499999999997</v>
      </c>
      <c r="M11" s="17">
        <v>65.185199999999995</v>
      </c>
    </row>
    <row r="12" spans="1:15" ht="16" x14ac:dyDescent="0.2">
      <c r="A12" s="100"/>
      <c r="B12" s="5" t="s">
        <v>35</v>
      </c>
      <c r="C12" s="5" t="s">
        <v>36</v>
      </c>
      <c r="D12" s="5" t="s">
        <v>244</v>
      </c>
      <c r="E12" s="5" t="s">
        <v>287</v>
      </c>
      <c r="F12" s="13">
        <v>61.425600000000003</v>
      </c>
      <c r="G12" s="8">
        <v>12006</v>
      </c>
      <c r="H12" s="13">
        <v>55.279699999999998</v>
      </c>
      <c r="I12" s="13">
        <v>69.714200000000005</v>
      </c>
      <c r="J12" s="16">
        <f t="shared" si="0"/>
        <v>14.434500000000007</v>
      </c>
      <c r="K12" s="14" t="str">
        <f t="shared" si="1"/>
        <v>61.4 ± 14.4</v>
      </c>
      <c r="L12" s="17">
        <v>58.490499999999997</v>
      </c>
      <c r="M12" s="17">
        <v>65.185199999999995</v>
      </c>
    </row>
    <row r="13" spans="1:15" ht="16" x14ac:dyDescent="0.2">
      <c r="A13" s="100"/>
      <c r="B13" s="5" t="s">
        <v>37</v>
      </c>
      <c r="C13" s="5" t="s">
        <v>38</v>
      </c>
      <c r="D13" s="5" t="s">
        <v>245</v>
      </c>
      <c r="E13" s="5" t="s">
        <v>288</v>
      </c>
      <c r="F13" s="13">
        <v>22.7394</v>
      </c>
      <c r="G13" s="8">
        <v>4444.7</v>
      </c>
      <c r="H13" s="13">
        <v>20.774799999999999</v>
      </c>
      <c r="I13" s="13">
        <v>25.4892</v>
      </c>
      <c r="J13" s="16">
        <f t="shared" si="0"/>
        <v>4.7144000000000013</v>
      </c>
      <c r="K13" s="14" t="str">
        <f t="shared" si="1"/>
        <v>22.7 ± 4.7</v>
      </c>
      <c r="L13" s="17">
        <v>21.798500000000001</v>
      </c>
      <c r="M13" s="17">
        <v>23.994399999999999</v>
      </c>
    </row>
    <row r="14" spans="1:15" ht="16" x14ac:dyDescent="0.2">
      <c r="A14" s="100"/>
      <c r="B14" s="5" t="s">
        <v>39</v>
      </c>
      <c r="C14" s="5" t="s">
        <v>40</v>
      </c>
      <c r="D14" s="5" t="s">
        <v>246</v>
      </c>
      <c r="E14" s="5" t="s">
        <v>289</v>
      </c>
      <c r="F14" s="13">
        <v>38.686199999999999</v>
      </c>
      <c r="G14" s="8">
        <v>7561.7</v>
      </c>
      <c r="H14" s="13">
        <v>34.496899999999997</v>
      </c>
      <c r="I14" s="13">
        <v>44.212899999999998</v>
      </c>
      <c r="J14" s="16">
        <f t="shared" si="0"/>
        <v>9.7160000000000011</v>
      </c>
      <c r="K14" s="14" t="str">
        <f t="shared" si="1"/>
        <v>38.7 ± 9.7</v>
      </c>
      <c r="L14" s="17">
        <v>36.6873</v>
      </c>
      <c r="M14" s="17">
        <v>41.2196</v>
      </c>
    </row>
    <row r="15" spans="1:15" ht="16" x14ac:dyDescent="0.2">
      <c r="A15" s="100"/>
      <c r="B15" s="5" t="s">
        <v>41</v>
      </c>
      <c r="C15" s="5" t="s">
        <v>42</v>
      </c>
      <c r="D15" s="5" t="s">
        <v>247</v>
      </c>
      <c r="E15" s="5" t="s">
        <v>290</v>
      </c>
      <c r="F15" s="13">
        <v>38.686199999999999</v>
      </c>
      <c r="G15" s="8">
        <v>7561.7</v>
      </c>
      <c r="H15" s="13">
        <v>34.496899999999997</v>
      </c>
      <c r="I15" s="13">
        <v>44.212899999999998</v>
      </c>
      <c r="J15" s="16">
        <f t="shared" si="0"/>
        <v>9.7160000000000011</v>
      </c>
      <c r="K15" s="14" t="str">
        <f t="shared" si="1"/>
        <v>38.7 ± 9.7</v>
      </c>
      <c r="L15" s="17">
        <v>36.6873</v>
      </c>
      <c r="M15" s="17">
        <v>41.2196</v>
      </c>
    </row>
    <row r="16" spans="1:15" ht="16" x14ac:dyDescent="0.2">
      <c r="A16" s="100"/>
      <c r="B16" s="5" t="s">
        <v>43</v>
      </c>
      <c r="C16" s="5" t="s">
        <v>44</v>
      </c>
      <c r="D16" s="5" t="s">
        <v>248</v>
      </c>
      <c r="E16" s="5" t="s">
        <v>291</v>
      </c>
      <c r="F16" s="13">
        <v>18.1829</v>
      </c>
      <c r="G16" s="8">
        <v>3554.1</v>
      </c>
      <c r="H16" s="13">
        <v>16.038900000000002</v>
      </c>
      <c r="I16" s="13">
        <v>20.962499999999999</v>
      </c>
      <c r="J16" s="16">
        <f t="shared" si="0"/>
        <v>4.9235999999999969</v>
      </c>
      <c r="K16" s="14" t="str">
        <f t="shared" si="1"/>
        <v>18.2 ± 4.9</v>
      </c>
      <c r="L16" s="17">
        <v>17.1602</v>
      </c>
      <c r="M16" s="17">
        <v>19.459</v>
      </c>
    </row>
    <row r="17" spans="1:15" ht="16" x14ac:dyDescent="0.2">
      <c r="A17" s="100"/>
      <c r="B17" s="5" t="s">
        <v>45</v>
      </c>
      <c r="C17" s="5" t="s">
        <v>46</v>
      </c>
      <c r="D17" s="5" t="s">
        <v>249</v>
      </c>
      <c r="E17" s="5" t="s">
        <v>292</v>
      </c>
      <c r="F17" s="13">
        <v>20.503399999999999</v>
      </c>
      <c r="G17" s="8">
        <v>4007.6</v>
      </c>
      <c r="H17" s="13">
        <v>18.4557</v>
      </c>
      <c r="I17" s="13">
        <v>23.262599999999999</v>
      </c>
      <c r="J17" s="16">
        <f t="shared" si="0"/>
        <v>4.8068999999999988</v>
      </c>
      <c r="K17" s="14" t="str">
        <f t="shared" si="1"/>
        <v>20.5 ± 4.8</v>
      </c>
      <c r="L17" s="17">
        <v>19.525500000000001</v>
      </c>
      <c r="M17" s="17">
        <v>21.763000000000002</v>
      </c>
    </row>
    <row r="18" spans="1:15" ht="16" x14ac:dyDescent="0.2">
      <c r="A18" s="100"/>
      <c r="B18" s="5" t="s">
        <v>47</v>
      </c>
      <c r="C18" s="5" t="s">
        <v>48</v>
      </c>
      <c r="D18" s="5" t="s">
        <v>250</v>
      </c>
      <c r="E18" s="5" t="s">
        <v>293</v>
      </c>
      <c r="F18" s="13">
        <v>20.503399999999999</v>
      </c>
      <c r="G18" s="8">
        <v>4007.6</v>
      </c>
      <c r="H18" s="13">
        <v>18.4557</v>
      </c>
      <c r="I18" s="13">
        <v>23.262599999999999</v>
      </c>
      <c r="J18" s="16">
        <f t="shared" si="0"/>
        <v>4.8068999999999988</v>
      </c>
      <c r="K18" s="14" t="str">
        <f t="shared" si="1"/>
        <v>20.5 ± 4.8</v>
      </c>
      <c r="L18" s="17">
        <v>19.525500000000001</v>
      </c>
      <c r="M18" s="17">
        <v>21.763000000000002</v>
      </c>
      <c r="O18" s="6" t="s">
        <v>49</v>
      </c>
    </row>
    <row r="19" spans="1:15" ht="16" x14ac:dyDescent="0.2">
      <c r="A19" s="101"/>
      <c r="B19" s="18" t="s">
        <v>50</v>
      </c>
      <c r="C19" s="18" t="s">
        <v>51</v>
      </c>
      <c r="D19" s="18" t="s">
        <v>250</v>
      </c>
      <c r="E19" s="18" t="s">
        <v>294</v>
      </c>
      <c r="F19" s="19">
        <v>20.503399999999999</v>
      </c>
      <c r="G19" s="20">
        <v>4007.6</v>
      </c>
      <c r="H19" s="19">
        <v>18.4557</v>
      </c>
      <c r="I19" s="19">
        <v>23.262599999999999</v>
      </c>
      <c r="J19" s="21">
        <f t="shared" si="0"/>
        <v>4.8068999999999988</v>
      </c>
      <c r="K19" s="22" t="str">
        <f t="shared" si="1"/>
        <v>20.5 ± 4.8</v>
      </c>
      <c r="L19" s="17">
        <v>19.525500000000001</v>
      </c>
      <c r="M19" s="17">
        <v>21.763000000000002</v>
      </c>
    </row>
    <row r="20" spans="1:15" ht="16" x14ac:dyDescent="0.2">
      <c r="A20" s="100" t="s">
        <v>52</v>
      </c>
      <c r="B20" s="5" t="s">
        <v>53</v>
      </c>
      <c r="C20" s="5" t="s">
        <v>54</v>
      </c>
      <c r="D20" s="5" t="s">
        <v>251</v>
      </c>
      <c r="E20" s="5" t="s">
        <v>295</v>
      </c>
      <c r="F20" s="13">
        <v>95.034599999999998</v>
      </c>
      <c r="G20" s="8">
        <v>18576</v>
      </c>
      <c r="H20" s="13">
        <v>86.570800000000006</v>
      </c>
      <c r="I20" s="13">
        <v>102.7381</v>
      </c>
      <c r="J20" s="16">
        <f t="shared" si="0"/>
        <v>16.167299999999997</v>
      </c>
      <c r="K20" s="14" t="str">
        <f t="shared" si="1"/>
        <v>95 ± 16.2</v>
      </c>
      <c r="L20" s="17">
        <v>91.125100000000003</v>
      </c>
      <c r="M20" s="17">
        <v>98.857200000000006</v>
      </c>
    </row>
    <row r="21" spans="1:15" ht="16" x14ac:dyDescent="0.2">
      <c r="A21" s="100"/>
      <c r="B21" s="5" t="s">
        <v>55</v>
      </c>
      <c r="C21" s="5" t="s">
        <v>56</v>
      </c>
      <c r="D21" s="5" t="s">
        <v>252</v>
      </c>
      <c r="E21" s="5" t="s">
        <v>296</v>
      </c>
      <c r="F21" s="13">
        <v>90.567400000000006</v>
      </c>
      <c r="G21" s="8">
        <v>17702</v>
      </c>
      <c r="H21" s="13">
        <v>81.799400000000006</v>
      </c>
      <c r="I21" s="13">
        <v>98.557400000000001</v>
      </c>
      <c r="J21" s="16">
        <f t="shared" si="0"/>
        <v>16.757999999999996</v>
      </c>
      <c r="K21" s="14" t="str">
        <f t="shared" si="1"/>
        <v>90.6 ± 16.8</v>
      </c>
      <c r="L21" s="17">
        <v>86.538499999999999</v>
      </c>
      <c r="M21" s="17">
        <v>94.530900000000003</v>
      </c>
    </row>
    <row r="22" spans="1:15" ht="16" x14ac:dyDescent="0.2">
      <c r="A22" s="100"/>
      <c r="B22" s="5" t="s">
        <v>57</v>
      </c>
      <c r="C22" s="5" t="s">
        <v>58</v>
      </c>
      <c r="D22" s="5" t="s">
        <v>253</v>
      </c>
      <c r="E22" s="5" t="s">
        <v>297</v>
      </c>
      <c r="F22" s="13">
        <v>27.4115</v>
      </c>
      <c r="G22" s="8">
        <v>5358</v>
      </c>
      <c r="H22" s="13">
        <v>12.880100000000001</v>
      </c>
      <c r="I22" s="13">
        <v>52.617699999999999</v>
      </c>
      <c r="J22" s="16">
        <f t="shared" si="0"/>
        <v>39.7376</v>
      </c>
      <c r="K22" s="14" t="str">
        <f t="shared" si="1"/>
        <v>27.4 ± 39.7</v>
      </c>
      <c r="L22" s="17">
        <v>19.573599999999999</v>
      </c>
      <c r="M22" s="17">
        <v>38.400500000000001</v>
      </c>
    </row>
    <row r="23" spans="1:15" ht="16" x14ac:dyDescent="0.2">
      <c r="A23" s="100"/>
      <c r="B23" s="5" t="s">
        <v>59</v>
      </c>
      <c r="C23" s="5" t="s">
        <v>60</v>
      </c>
      <c r="D23" s="5" t="s">
        <v>254</v>
      </c>
      <c r="E23" s="5" t="s">
        <v>298</v>
      </c>
      <c r="F23" s="13">
        <v>4.1581000000000001</v>
      </c>
      <c r="G23" s="8">
        <v>78654</v>
      </c>
      <c r="H23" s="13">
        <v>0</v>
      </c>
      <c r="I23" s="13">
        <v>17.992699999999999</v>
      </c>
      <c r="J23" s="16">
        <f t="shared" si="0"/>
        <v>17.992699999999999</v>
      </c>
      <c r="K23" s="14" t="str">
        <f t="shared" si="1"/>
        <v>4.2 ± 18</v>
      </c>
      <c r="L23" s="17">
        <v>0</v>
      </c>
      <c r="M23" s="17">
        <v>10.5786</v>
      </c>
    </row>
    <row r="24" spans="1:15" ht="16" x14ac:dyDescent="0.2">
      <c r="A24" s="100"/>
      <c r="B24" s="5" t="s">
        <v>61</v>
      </c>
      <c r="C24" s="5" t="s">
        <v>62</v>
      </c>
      <c r="D24" s="5" t="s">
        <v>255</v>
      </c>
      <c r="E24" s="5" t="s">
        <v>299</v>
      </c>
      <c r="F24" s="13">
        <v>23.253399999999999</v>
      </c>
      <c r="G24" s="8">
        <v>78694</v>
      </c>
      <c r="H24" s="13">
        <v>0</v>
      </c>
      <c r="I24" s="13">
        <v>33.356400000000001</v>
      </c>
      <c r="J24" s="16">
        <f t="shared" si="0"/>
        <v>33.356400000000001</v>
      </c>
      <c r="K24" s="14" t="str">
        <f t="shared" si="1"/>
        <v>23.3 ± 33.4</v>
      </c>
      <c r="L24" s="17">
        <v>0</v>
      </c>
      <c r="M24" s="17">
        <v>29.305299999999999</v>
      </c>
    </row>
    <row r="25" spans="1:15" ht="16" x14ac:dyDescent="0.2">
      <c r="A25" s="100"/>
      <c r="B25" s="5" t="s">
        <v>63</v>
      </c>
      <c r="C25" s="5" t="s">
        <v>64</v>
      </c>
      <c r="D25" s="5" t="s">
        <v>256</v>
      </c>
      <c r="E25" s="5" t="s">
        <v>300</v>
      </c>
      <c r="F25" s="13">
        <v>15.277699999999999</v>
      </c>
      <c r="G25" s="8">
        <v>2986.3</v>
      </c>
      <c r="H25" s="13">
        <v>0</v>
      </c>
      <c r="I25" s="13">
        <v>42.839199999999998</v>
      </c>
      <c r="J25" s="16">
        <f t="shared" si="0"/>
        <v>42.839199999999998</v>
      </c>
      <c r="K25" s="14" t="str">
        <f t="shared" si="1"/>
        <v>15.3 ± 42.8</v>
      </c>
      <c r="L25" s="17">
        <v>7.0415999999999999</v>
      </c>
      <c r="M25" s="17">
        <v>26.917899999999999</v>
      </c>
    </row>
    <row r="26" spans="1:15" ht="16" x14ac:dyDescent="0.2">
      <c r="A26" s="100"/>
      <c r="B26" s="5" t="s">
        <v>65</v>
      </c>
      <c r="C26" s="5" t="s">
        <v>66</v>
      </c>
      <c r="D26" s="5" t="s">
        <v>257</v>
      </c>
      <c r="E26" s="5" t="s">
        <v>301</v>
      </c>
      <c r="F26" s="13">
        <v>31.32</v>
      </c>
      <c r="G26" s="8">
        <v>6121.9</v>
      </c>
      <c r="H26" s="13">
        <v>18.2883</v>
      </c>
      <c r="I26" s="13">
        <v>49.108899999999998</v>
      </c>
      <c r="J26" s="16">
        <f t="shared" si="0"/>
        <v>30.820599999999999</v>
      </c>
      <c r="K26" s="14" t="str">
        <f t="shared" si="1"/>
        <v>31.3 ± 30.8</v>
      </c>
      <c r="L26" s="17">
        <v>24.9984</v>
      </c>
      <c r="M26" s="17">
        <v>39.301499999999997</v>
      </c>
    </row>
    <row r="27" spans="1:15" ht="16" x14ac:dyDescent="0.2">
      <c r="A27" s="100"/>
      <c r="B27" s="5" t="s">
        <v>67</v>
      </c>
      <c r="C27" s="5" t="s">
        <v>68</v>
      </c>
      <c r="D27" s="5" t="s">
        <v>258</v>
      </c>
      <c r="E27" s="5" t="s">
        <v>302</v>
      </c>
      <c r="F27" s="13">
        <v>33.613900000000001</v>
      </c>
      <c r="G27" s="8">
        <v>6570.3</v>
      </c>
      <c r="H27" s="13">
        <v>20.457999999999998</v>
      </c>
      <c r="I27" s="13">
        <v>51.163800000000002</v>
      </c>
      <c r="J27" s="16">
        <f t="shared" si="0"/>
        <v>30.705800000000004</v>
      </c>
      <c r="K27" s="14" t="str">
        <f t="shared" si="1"/>
        <v>33.6 ± 30.7</v>
      </c>
      <c r="L27" s="17">
        <v>27.339099999999998</v>
      </c>
      <c r="M27" s="17">
        <v>40.689399999999999</v>
      </c>
    </row>
    <row r="28" spans="1:15" ht="16" x14ac:dyDescent="0.2">
      <c r="A28" s="101"/>
      <c r="B28" s="18" t="s">
        <v>69</v>
      </c>
      <c r="C28" s="18" t="s">
        <v>70</v>
      </c>
      <c r="D28" s="18" t="s">
        <v>259</v>
      </c>
      <c r="E28" s="18" t="s">
        <v>303</v>
      </c>
      <c r="F28" s="19">
        <v>105.17700000000001</v>
      </c>
      <c r="G28" s="20">
        <v>20558</v>
      </c>
      <c r="H28" s="19">
        <v>90.726500000000001</v>
      </c>
      <c r="I28" s="19">
        <v>112.13209999999999</v>
      </c>
      <c r="J28" s="21">
        <f t="shared" si="0"/>
        <v>21.405599999999993</v>
      </c>
      <c r="K28" s="22" t="str">
        <f t="shared" si="1"/>
        <v>105.2 ± 21.4</v>
      </c>
      <c r="L28" s="17">
        <v>98.861099999999993</v>
      </c>
      <c r="M28" s="17">
        <v>108.62560000000001</v>
      </c>
    </row>
    <row r="29" spans="1:15" ht="14.5" customHeight="1" x14ac:dyDescent="0.2">
      <c r="A29" s="102" t="s">
        <v>71</v>
      </c>
      <c r="B29" s="5" t="s">
        <v>72</v>
      </c>
      <c r="C29" s="5" t="s">
        <v>73</v>
      </c>
      <c r="D29" t="s">
        <v>260</v>
      </c>
      <c r="E29" t="s">
        <v>304</v>
      </c>
      <c r="F29" s="13">
        <v>1.8667</v>
      </c>
      <c r="G29" s="7">
        <v>364.8802</v>
      </c>
      <c r="H29" s="13">
        <v>0</v>
      </c>
      <c r="I29" s="13">
        <v>8.9577000000000009</v>
      </c>
      <c r="J29" s="16">
        <f t="shared" si="0"/>
        <v>8.9577000000000009</v>
      </c>
      <c r="K29" s="23" t="str">
        <f t="shared" si="1"/>
        <v>1.9 ± 9</v>
      </c>
      <c r="L29" s="17">
        <v>0</v>
      </c>
      <c r="M29" s="17">
        <v>5.5046999999999997</v>
      </c>
    </row>
    <row r="30" spans="1:15" ht="14.5" customHeight="1" x14ac:dyDescent="0.2">
      <c r="A30" s="100"/>
      <c r="B30" s="24" t="s">
        <v>74</v>
      </c>
      <c r="C30" s="24" t="s">
        <v>75</v>
      </c>
      <c r="D30" s="24" t="s">
        <v>261</v>
      </c>
      <c r="E30" s="24" t="s">
        <v>305</v>
      </c>
      <c r="F30" s="25">
        <v>30.934699999999999</v>
      </c>
      <c r="G30" s="26">
        <v>6047.4</v>
      </c>
      <c r="H30" s="25">
        <v>20.898399999999999</v>
      </c>
      <c r="I30" s="25">
        <v>78.651200000000003</v>
      </c>
      <c r="J30" s="27">
        <f t="shared" si="0"/>
        <v>57.752800000000008</v>
      </c>
      <c r="K30" s="28" t="str">
        <f t="shared" si="1"/>
        <v>30.9 ± 57.8</v>
      </c>
      <c r="L30" s="17">
        <v>25.640499999999999</v>
      </c>
      <c r="M30" s="17">
        <v>51.796799999999998</v>
      </c>
    </row>
    <row r="31" spans="1:15" ht="16" x14ac:dyDescent="0.2">
      <c r="A31" s="100"/>
      <c r="B31" s="5" t="s">
        <v>76</v>
      </c>
      <c r="C31" s="5" t="s">
        <v>77</v>
      </c>
      <c r="D31" t="s">
        <v>262</v>
      </c>
      <c r="E31"/>
      <c r="F31" s="13">
        <v>1.5123</v>
      </c>
      <c r="G31" s="7">
        <v>295.59870000000001</v>
      </c>
      <c r="H31" s="13">
        <v>0.70079999999999998</v>
      </c>
      <c r="I31" s="13">
        <v>2.4533</v>
      </c>
      <c r="J31" s="16">
        <f t="shared" si="0"/>
        <v>1.7524999999999999</v>
      </c>
      <c r="K31" s="14" t="str">
        <f t="shared" si="1"/>
        <v>1.5 ± 1.8</v>
      </c>
      <c r="L31" s="17">
        <v>1.0952</v>
      </c>
      <c r="M31" s="17">
        <v>1.9257</v>
      </c>
    </row>
    <row r="32" spans="1:15" ht="16" x14ac:dyDescent="0.2">
      <c r="A32" s="101"/>
      <c r="B32" s="18" t="s">
        <v>78</v>
      </c>
      <c r="C32" s="18" t="s">
        <v>79</v>
      </c>
      <c r="D32" s="73" t="s">
        <v>263</v>
      </c>
      <c r="E32" s="73"/>
      <c r="F32" s="19">
        <v>3.6589999999999998</v>
      </c>
      <c r="G32" s="29">
        <v>715.18679999999995</v>
      </c>
      <c r="H32" s="19">
        <v>2.7528999999999999</v>
      </c>
      <c r="I32" s="19">
        <v>4.6639999999999997</v>
      </c>
      <c r="J32" s="21">
        <f t="shared" si="0"/>
        <v>1.9110999999999998</v>
      </c>
      <c r="K32" s="22" t="str">
        <f t="shared" si="1"/>
        <v>3.7 ± 1.9</v>
      </c>
      <c r="L32" s="17">
        <v>3.2023000000000001</v>
      </c>
      <c r="M32" s="17">
        <v>4.1089000000000002</v>
      </c>
      <c r="O32" s="6" t="s">
        <v>80</v>
      </c>
    </row>
    <row r="33" spans="1:13" ht="14.5" customHeight="1" x14ac:dyDescent="0.2">
      <c r="A33" s="100" t="s">
        <v>81</v>
      </c>
      <c r="B33" s="24" t="s">
        <v>82</v>
      </c>
      <c r="C33" s="24" t="s">
        <v>83</v>
      </c>
      <c r="D33" s="24"/>
      <c r="E33" s="24"/>
      <c r="F33" s="25">
        <v>47.1571</v>
      </c>
      <c r="G33" s="26">
        <v>9217.4</v>
      </c>
      <c r="H33" s="25">
        <v>32.9604</v>
      </c>
      <c r="I33" s="25">
        <v>54.431600000000003</v>
      </c>
      <c r="J33" s="27">
        <f t="shared" si="0"/>
        <v>21.471200000000003</v>
      </c>
      <c r="K33" s="28" t="str">
        <f t="shared" si="1"/>
        <v>47.2 ± 21.5</v>
      </c>
      <c r="L33" s="17">
        <v>41.356400000000001</v>
      </c>
      <c r="M33" s="17">
        <v>51.0306</v>
      </c>
    </row>
    <row r="34" spans="1:13" ht="14.5" customHeight="1" x14ac:dyDescent="0.2">
      <c r="A34" s="100"/>
      <c r="B34" s="5" t="s">
        <v>84</v>
      </c>
      <c r="C34" s="5" t="s">
        <v>85</v>
      </c>
      <c r="D34" s="5"/>
      <c r="E34" s="5" t="s">
        <v>306</v>
      </c>
      <c r="F34" s="13">
        <v>15.998799999999999</v>
      </c>
      <c r="G34" s="8">
        <v>3127.1</v>
      </c>
      <c r="H34" s="13">
        <v>5.3281000000000001</v>
      </c>
      <c r="I34" s="13">
        <v>21.843399999999999</v>
      </c>
      <c r="J34" s="16">
        <f t="shared" si="0"/>
        <v>16.5153</v>
      </c>
      <c r="K34" s="14" t="str">
        <f t="shared" si="1"/>
        <v>16 ± 16.5</v>
      </c>
      <c r="L34" s="17">
        <v>12.0253</v>
      </c>
      <c r="M34" s="17">
        <v>19.12</v>
      </c>
    </row>
    <row r="35" spans="1:13" ht="16" x14ac:dyDescent="0.2">
      <c r="A35" s="100"/>
      <c r="B35" s="5" t="s">
        <v>86</v>
      </c>
      <c r="C35" s="5" t="s">
        <v>87</v>
      </c>
      <c r="D35" s="5" t="s">
        <v>264</v>
      </c>
      <c r="E35" s="5" t="s">
        <v>307</v>
      </c>
      <c r="F35" s="13">
        <v>15.998799999999999</v>
      </c>
      <c r="G35" s="8">
        <v>3127.1</v>
      </c>
      <c r="H35" s="13">
        <v>5.3281000000000001</v>
      </c>
      <c r="I35" s="13">
        <v>21.843399999999999</v>
      </c>
      <c r="J35" s="16">
        <f t="shared" si="0"/>
        <v>16.5153</v>
      </c>
      <c r="K35" s="14" t="str">
        <f t="shared" si="1"/>
        <v>16 ± 16.5</v>
      </c>
      <c r="L35" s="17">
        <v>12.0253</v>
      </c>
      <c r="M35" s="17">
        <v>19.12</v>
      </c>
    </row>
    <row r="36" spans="1:13" ht="16" x14ac:dyDescent="0.2">
      <c r="A36" s="100"/>
      <c r="B36" s="5" t="s">
        <v>88</v>
      </c>
      <c r="C36" s="5" t="s">
        <v>89</v>
      </c>
      <c r="D36" s="5" t="s">
        <v>265</v>
      </c>
      <c r="E36" s="5" t="s">
        <v>308</v>
      </c>
      <c r="F36" s="13">
        <v>15.998799999999999</v>
      </c>
      <c r="G36" s="8">
        <v>3127.1</v>
      </c>
      <c r="H36" s="13">
        <v>5.3281000000000001</v>
      </c>
      <c r="I36" s="13">
        <v>21.843399999999999</v>
      </c>
      <c r="J36" s="16">
        <f t="shared" si="0"/>
        <v>16.5153</v>
      </c>
      <c r="K36" s="14" t="str">
        <f t="shared" si="1"/>
        <v>16 ± 16.5</v>
      </c>
      <c r="L36" s="17">
        <v>12.0253</v>
      </c>
      <c r="M36" s="17">
        <v>19.12</v>
      </c>
    </row>
    <row r="37" spans="1:13" ht="14.5" customHeight="1" x14ac:dyDescent="0.2">
      <c r="A37" s="101"/>
      <c r="B37" s="18" t="s">
        <v>90</v>
      </c>
      <c r="C37" s="18" t="s">
        <v>91</v>
      </c>
      <c r="D37" s="18" t="s">
        <v>266</v>
      </c>
      <c r="E37" s="18" t="s">
        <v>309</v>
      </c>
      <c r="F37" s="19">
        <v>-57.430900000000001</v>
      </c>
      <c r="G37" s="20">
        <v>11226</v>
      </c>
      <c r="H37" s="19">
        <v>-65.0364</v>
      </c>
      <c r="I37" s="19">
        <v>-45.436500000000002</v>
      </c>
      <c r="J37" s="21">
        <f t="shared" si="0"/>
        <v>19.599899999999998</v>
      </c>
      <c r="K37" s="22" t="str">
        <f t="shared" si="1"/>
        <v>-57.4 ± 19.6</v>
      </c>
      <c r="L37" s="17">
        <v>-61.1965</v>
      </c>
      <c r="M37" s="17">
        <v>-50.9968</v>
      </c>
    </row>
    <row r="38" spans="1:13" ht="16" x14ac:dyDescent="0.2">
      <c r="A38" s="100" t="s">
        <v>92</v>
      </c>
      <c r="B38" s="5" t="s">
        <v>93</v>
      </c>
      <c r="C38" s="5" t="s">
        <v>94</v>
      </c>
      <c r="D38" s="5" t="s">
        <v>267</v>
      </c>
      <c r="E38" s="5" t="s">
        <v>310</v>
      </c>
      <c r="F38" s="13">
        <v>110.614</v>
      </c>
      <c r="G38" s="8">
        <v>21621</v>
      </c>
      <c r="H38" s="13">
        <v>101.3447</v>
      </c>
      <c r="I38" s="13">
        <v>118.4143</v>
      </c>
      <c r="J38" s="16">
        <f t="shared" si="0"/>
        <v>17.069599999999994</v>
      </c>
      <c r="K38" s="14" t="str">
        <f t="shared" si="1"/>
        <v>110.6 ± 17.1</v>
      </c>
      <c r="L38" s="17">
        <v>106.2522</v>
      </c>
      <c r="M38" s="17">
        <v>114.8798</v>
      </c>
    </row>
    <row r="39" spans="1:13" ht="16" x14ac:dyDescent="0.2">
      <c r="A39" s="100"/>
      <c r="B39" s="30" t="s">
        <v>95</v>
      </c>
      <c r="C39" s="30" t="s">
        <v>96</v>
      </c>
      <c r="D39" s="30"/>
      <c r="E39" s="30" t="s">
        <v>311</v>
      </c>
      <c r="F39" s="31" t="s">
        <v>97</v>
      </c>
      <c r="G39" s="31" t="s">
        <v>97</v>
      </c>
      <c r="H39" s="31" t="s">
        <v>97</v>
      </c>
      <c r="I39" s="31" t="s">
        <v>97</v>
      </c>
      <c r="J39" s="31" t="s">
        <v>97</v>
      </c>
      <c r="K39" s="31" t="s">
        <v>97</v>
      </c>
      <c r="L39" s="31" t="s">
        <v>97</v>
      </c>
      <c r="M39" s="31" t="s">
        <v>97</v>
      </c>
    </row>
    <row r="40" spans="1:13" ht="14.5" customHeight="1" x14ac:dyDescent="0.2">
      <c r="A40" s="100"/>
      <c r="B40" s="5" t="s">
        <v>98</v>
      </c>
      <c r="C40" s="5" t="s">
        <v>99</v>
      </c>
      <c r="D40" s="5" t="s">
        <v>268</v>
      </c>
      <c r="E40" s="5" t="s">
        <v>312</v>
      </c>
      <c r="F40" s="13">
        <v>63.155900000000003</v>
      </c>
      <c r="G40" s="8">
        <v>12344</v>
      </c>
      <c r="H40" s="13">
        <v>38.353900000000003</v>
      </c>
      <c r="I40" s="13">
        <v>75.924199999999999</v>
      </c>
      <c r="J40" s="16">
        <f t="shared" ref="J40:J70" si="2">ABS(H40-I40)</f>
        <v>37.570299999999996</v>
      </c>
      <c r="K40" s="14" t="str">
        <f t="shared" ref="K40:K70" si="3">_xlfn.CONCAT(ROUND(F40,1)&amp;" ± "&amp;ROUND(J40,1))</f>
        <v>63.2 ± 37.6</v>
      </c>
      <c r="L40" s="17">
        <v>54.061300000000003</v>
      </c>
      <c r="M40" s="17">
        <v>70.059700000000007</v>
      </c>
    </row>
    <row r="41" spans="1:13" ht="16" x14ac:dyDescent="0.2">
      <c r="A41" s="100"/>
      <c r="B41" s="5" t="s">
        <v>100</v>
      </c>
      <c r="C41" s="5" t="s">
        <v>101</v>
      </c>
      <c r="D41" s="5" t="s">
        <v>269</v>
      </c>
      <c r="E41" s="5" t="s">
        <v>313</v>
      </c>
      <c r="F41" s="13">
        <v>16.042200000000001</v>
      </c>
      <c r="G41" s="8">
        <v>3135.6</v>
      </c>
      <c r="H41" s="13">
        <v>5.3661000000000003</v>
      </c>
      <c r="I41" s="13">
        <v>21.887899999999998</v>
      </c>
      <c r="J41" s="16">
        <f t="shared" si="2"/>
        <v>16.521799999999999</v>
      </c>
      <c r="K41" s="14" t="str">
        <f t="shared" si="3"/>
        <v>16 ± 16.5</v>
      </c>
      <c r="L41" s="17">
        <v>12.067600000000001</v>
      </c>
      <c r="M41" s="17">
        <v>19.163900000000002</v>
      </c>
    </row>
    <row r="42" spans="1:13" ht="16" x14ac:dyDescent="0.2">
      <c r="A42" s="101"/>
      <c r="B42" s="18" t="s">
        <v>102</v>
      </c>
      <c r="C42" s="18" t="s">
        <v>103</v>
      </c>
      <c r="D42" s="18" t="s">
        <v>270</v>
      </c>
      <c r="E42" s="18" t="s">
        <v>314</v>
      </c>
      <c r="F42" s="19">
        <v>73.429699999999997</v>
      </c>
      <c r="G42" s="20">
        <v>14353</v>
      </c>
      <c r="H42" s="19">
        <v>56.055900000000001</v>
      </c>
      <c r="I42" s="19">
        <v>84.448300000000003</v>
      </c>
      <c r="J42" s="21">
        <f t="shared" si="2"/>
        <v>28.392400000000002</v>
      </c>
      <c r="K42" s="22" t="str">
        <f t="shared" si="3"/>
        <v>73.4 ± 28.4</v>
      </c>
      <c r="L42" s="17">
        <v>65.419300000000007</v>
      </c>
      <c r="M42" s="17">
        <v>79.093999999999994</v>
      </c>
    </row>
    <row r="43" spans="1:13" ht="14.5" customHeight="1" x14ac:dyDescent="0.2">
      <c r="A43" s="102" t="s">
        <v>104</v>
      </c>
      <c r="B43" s="32" t="s">
        <v>105</v>
      </c>
      <c r="C43" s="32" t="s">
        <v>106</v>
      </c>
      <c r="D43" s="32"/>
      <c r="E43" s="32"/>
      <c r="F43" s="33">
        <v>4.6817000000000002</v>
      </c>
      <c r="G43" s="34">
        <v>915.09490000000005</v>
      </c>
      <c r="H43" s="33">
        <v>4.0145999999999997</v>
      </c>
      <c r="I43" s="33">
        <v>5.1927000000000003</v>
      </c>
      <c r="J43" s="35">
        <f t="shared" si="2"/>
        <v>1.1781000000000006</v>
      </c>
      <c r="K43" s="23" t="str">
        <f t="shared" si="3"/>
        <v>4.7 ± 1.2</v>
      </c>
      <c r="L43" s="17">
        <v>4.3761000000000001</v>
      </c>
      <c r="M43" s="17">
        <v>4.9428000000000001</v>
      </c>
    </row>
    <row r="44" spans="1:13" ht="16" x14ac:dyDescent="0.2">
      <c r="A44" s="100"/>
      <c r="B44" s="5" t="s">
        <v>107</v>
      </c>
      <c r="C44" s="5" t="s">
        <v>108</v>
      </c>
      <c r="D44" s="5"/>
      <c r="E44" s="5"/>
      <c r="F44" s="13">
        <v>1.9555</v>
      </c>
      <c r="G44" s="7">
        <v>382.23200000000003</v>
      </c>
      <c r="H44" s="13">
        <v>1.4835</v>
      </c>
      <c r="I44" s="13">
        <v>2.3628</v>
      </c>
      <c r="J44" s="16">
        <f t="shared" si="2"/>
        <v>0.87929999999999997</v>
      </c>
      <c r="K44" s="14" t="str">
        <f t="shared" si="3"/>
        <v>2 ± 0.9</v>
      </c>
      <c r="L44" s="17">
        <v>1.7415</v>
      </c>
      <c r="M44" s="17">
        <v>2.1623999999999999</v>
      </c>
    </row>
    <row r="45" spans="1:13" ht="16" x14ac:dyDescent="0.2">
      <c r="A45" s="100"/>
      <c r="B45" s="5" t="s">
        <v>109</v>
      </c>
      <c r="C45" s="5" t="s">
        <v>110</v>
      </c>
      <c r="D45" s="5"/>
      <c r="E45" s="5"/>
      <c r="F45" s="13">
        <v>-0.69750000000000001</v>
      </c>
      <c r="G45" s="8">
        <v>136.33160000000001</v>
      </c>
      <c r="H45" s="13">
        <v>-1.0893999999999999</v>
      </c>
      <c r="I45" s="13">
        <v>-0.25059999999999999</v>
      </c>
      <c r="J45" s="16">
        <f t="shared" si="2"/>
        <v>0.83879999999999999</v>
      </c>
      <c r="K45" s="14" t="str">
        <f t="shared" si="3"/>
        <v>-0.7 ± 0.8</v>
      </c>
      <c r="L45" s="5">
        <v>-0.89680000000000004</v>
      </c>
      <c r="M45" s="17">
        <v>-0.49630000000000002</v>
      </c>
    </row>
    <row r="46" spans="1:13" ht="14.5" customHeight="1" x14ac:dyDescent="0.2">
      <c r="A46" s="100"/>
      <c r="B46" s="5" t="s">
        <v>111</v>
      </c>
      <c r="C46" s="5" t="s">
        <v>112</v>
      </c>
      <c r="D46" s="5"/>
      <c r="E46" s="5"/>
      <c r="F46" s="13">
        <v>50.6218</v>
      </c>
      <c r="G46" s="8">
        <v>9894.6</v>
      </c>
      <c r="H46" s="13">
        <v>44.285899999999998</v>
      </c>
      <c r="I46" s="13">
        <v>54.964799999999997</v>
      </c>
      <c r="J46" s="16">
        <f t="shared" si="2"/>
        <v>10.678899999999999</v>
      </c>
      <c r="K46" s="14" t="str">
        <f t="shared" si="3"/>
        <v>50.6 ± 10.7</v>
      </c>
      <c r="L46" s="5">
        <v>47.7376</v>
      </c>
      <c r="M46" s="17">
        <v>52.800400000000003</v>
      </c>
    </row>
    <row r="47" spans="1:13" ht="16" x14ac:dyDescent="0.2">
      <c r="A47" s="100"/>
      <c r="B47" s="5" t="s">
        <v>113</v>
      </c>
      <c r="C47" s="5" t="s">
        <v>114</v>
      </c>
      <c r="D47" s="5"/>
      <c r="E47" s="5"/>
      <c r="F47" s="13">
        <v>7.3310000000000004</v>
      </c>
      <c r="G47" s="8">
        <v>1432.9</v>
      </c>
      <c r="H47" s="13">
        <v>6.4097</v>
      </c>
      <c r="I47" s="13">
        <v>7.9444999999999997</v>
      </c>
      <c r="J47" s="16">
        <f t="shared" si="2"/>
        <v>1.5347999999999997</v>
      </c>
      <c r="K47" s="14" t="str">
        <f t="shared" si="3"/>
        <v>7.3 ± 1.5</v>
      </c>
      <c r="L47" s="5">
        <v>6.9583000000000004</v>
      </c>
      <c r="M47" s="17">
        <v>7.641</v>
      </c>
    </row>
    <row r="48" spans="1:13" ht="16" x14ac:dyDescent="0.2">
      <c r="A48" s="100"/>
      <c r="B48" s="5" t="s">
        <v>115</v>
      </c>
      <c r="C48" s="5" t="s">
        <v>116</v>
      </c>
      <c r="D48" s="5"/>
      <c r="E48" s="5"/>
      <c r="F48" s="13">
        <v>1.8714</v>
      </c>
      <c r="G48" s="7">
        <v>365.78280000000001</v>
      </c>
      <c r="H48" s="13">
        <v>1.6362000000000001</v>
      </c>
      <c r="I48" s="13">
        <v>2.028</v>
      </c>
      <c r="J48" s="16">
        <f t="shared" si="2"/>
        <v>0.39179999999999993</v>
      </c>
      <c r="K48" s="14" t="str">
        <f t="shared" si="3"/>
        <v>1.9 ± 0.4</v>
      </c>
      <c r="L48" s="5">
        <v>1.7763</v>
      </c>
      <c r="M48" s="17">
        <v>1.9504999999999999</v>
      </c>
    </row>
    <row r="49" spans="1:13" ht="32" x14ac:dyDescent="0.2">
      <c r="A49" s="100"/>
      <c r="B49" s="5" t="s">
        <v>117</v>
      </c>
      <c r="C49" s="5" t="s">
        <v>118</v>
      </c>
      <c r="D49" s="5"/>
      <c r="E49" s="5"/>
      <c r="F49" s="13">
        <v>1.5694999999999999</v>
      </c>
      <c r="G49" s="8">
        <v>306.78559999999999</v>
      </c>
      <c r="H49" s="13">
        <v>1.3723000000000001</v>
      </c>
      <c r="I49" s="13">
        <v>1.7009000000000001</v>
      </c>
      <c r="J49" s="16">
        <f t="shared" si="2"/>
        <v>0.3286</v>
      </c>
      <c r="K49" s="14" t="str">
        <f t="shared" si="3"/>
        <v>1.6 ± 0.3</v>
      </c>
      <c r="L49" s="5">
        <v>1.4898</v>
      </c>
      <c r="M49" s="17">
        <v>1.6358999999999999</v>
      </c>
    </row>
    <row r="50" spans="1:13" ht="16" x14ac:dyDescent="0.2">
      <c r="A50" s="100"/>
      <c r="B50" s="5" t="s">
        <v>119</v>
      </c>
      <c r="C50" s="5" t="s">
        <v>120</v>
      </c>
      <c r="D50" s="5"/>
      <c r="E50" s="5"/>
      <c r="F50" s="13">
        <v>1.5486000000000001E-6</v>
      </c>
      <c r="G50" s="8">
        <v>1.5744E-10</v>
      </c>
      <c r="H50" s="13">
        <v>0</v>
      </c>
      <c r="I50" s="13">
        <v>10.8581</v>
      </c>
      <c r="J50" s="16">
        <f t="shared" si="2"/>
        <v>10.8581</v>
      </c>
      <c r="K50" s="14" t="str">
        <f t="shared" si="3"/>
        <v>0 ± 10.9</v>
      </c>
      <c r="L50" s="5">
        <v>0</v>
      </c>
      <c r="M50" s="17">
        <v>5.3127000000000004</v>
      </c>
    </row>
    <row r="51" spans="1:13" ht="16" x14ac:dyDescent="0.2">
      <c r="A51" s="100"/>
      <c r="B51" s="5" t="s">
        <v>121</v>
      </c>
      <c r="C51" s="5" t="s">
        <v>122</v>
      </c>
      <c r="D51" s="5"/>
      <c r="E51" s="5"/>
      <c r="F51" s="13">
        <v>14.609500000000001</v>
      </c>
      <c r="G51" s="8">
        <v>2855.6</v>
      </c>
      <c r="H51" s="13">
        <v>4.3471000000000002</v>
      </c>
      <c r="I51" s="13">
        <v>16.188400000000001</v>
      </c>
      <c r="J51" s="16">
        <f t="shared" si="2"/>
        <v>11.8413</v>
      </c>
      <c r="K51" s="14" t="str">
        <f t="shared" si="3"/>
        <v>14.6 ± 11.8</v>
      </c>
      <c r="L51" s="5">
        <v>9.4106000000000005</v>
      </c>
      <c r="M51" s="17">
        <v>15.390499999999999</v>
      </c>
    </row>
    <row r="52" spans="1:13" ht="16" x14ac:dyDescent="0.2">
      <c r="A52" s="100"/>
      <c r="B52" s="5" t="s">
        <v>123</v>
      </c>
      <c r="C52" s="5" t="s">
        <v>124</v>
      </c>
      <c r="D52" s="5"/>
      <c r="E52" s="5"/>
      <c r="F52" s="13">
        <v>2.0827</v>
      </c>
      <c r="G52" s="7">
        <v>407.08089999999999</v>
      </c>
      <c r="H52" s="13">
        <v>1.8209</v>
      </c>
      <c r="I52" s="13">
        <v>2.2570000000000001</v>
      </c>
      <c r="J52" s="16">
        <f t="shared" si="2"/>
        <v>0.43610000000000015</v>
      </c>
      <c r="K52" s="14" t="str">
        <f t="shared" si="3"/>
        <v>2.1 ± 0.4</v>
      </c>
      <c r="L52" s="5">
        <v>1.9767999999999999</v>
      </c>
      <c r="M52" s="17">
        <v>2.1707000000000001</v>
      </c>
    </row>
    <row r="53" spans="1:13" ht="16" x14ac:dyDescent="0.2">
      <c r="A53" s="100"/>
      <c r="B53" s="5" t="s">
        <v>125</v>
      </c>
      <c r="C53" s="5" t="s">
        <v>126</v>
      </c>
      <c r="D53" s="5"/>
      <c r="E53" s="5"/>
      <c r="F53" s="13">
        <v>4.2861000000000002</v>
      </c>
      <c r="G53" s="8">
        <v>837.76059999999995</v>
      </c>
      <c r="H53" s="13">
        <v>3.7473999999999998</v>
      </c>
      <c r="I53" s="13">
        <v>4.6447000000000003</v>
      </c>
      <c r="J53" s="16">
        <f t="shared" si="2"/>
        <v>0.89730000000000043</v>
      </c>
      <c r="K53" s="14" t="str">
        <f t="shared" si="3"/>
        <v>4.3 ± 0.9</v>
      </c>
      <c r="L53" s="5">
        <v>4.0682</v>
      </c>
      <c r="M53" s="17">
        <v>4.4672999999999998</v>
      </c>
    </row>
    <row r="54" spans="1:13" ht="16" x14ac:dyDescent="0.2">
      <c r="A54" s="100"/>
      <c r="B54" s="5" t="s">
        <v>127</v>
      </c>
      <c r="C54" s="5" t="s">
        <v>128</v>
      </c>
      <c r="D54" s="5"/>
      <c r="E54" s="5"/>
      <c r="F54" s="13">
        <v>5.7380000000000004</v>
      </c>
      <c r="G54" s="8">
        <v>1121.5999999999999</v>
      </c>
      <c r="H54" s="13">
        <v>4.7350000000000003</v>
      </c>
      <c r="I54" s="13">
        <v>6.8377999999999997</v>
      </c>
      <c r="J54" s="16">
        <f t="shared" si="2"/>
        <v>2.1027999999999993</v>
      </c>
      <c r="K54" s="14" t="str">
        <f t="shared" si="3"/>
        <v>5.7 ± 2.1</v>
      </c>
      <c r="L54" s="5">
        <v>5.2244999999999999</v>
      </c>
      <c r="M54" s="17">
        <v>6.2361000000000004</v>
      </c>
    </row>
    <row r="55" spans="1:13" ht="16" x14ac:dyDescent="0.2">
      <c r="A55" s="100"/>
      <c r="B55" s="5" t="s">
        <v>129</v>
      </c>
      <c r="C55" s="5" t="s">
        <v>130</v>
      </c>
      <c r="D55" s="5"/>
      <c r="E55" s="5"/>
      <c r="F55" s="13">
        <v>1.5123</v>
      </c>
      <c r="G55" s="8">
        <v>295.59870000000001</v>
      </c>
      <c r="H55" s="13">
        <v>0.70079999999999998</v>
      </c>
      <c r="I55" s="13">
        <v>2.4533</v>
      </c>
      <c r="J55" s="16">
        <f t="shared" si="2"/>
        <v>1.7524999999999999</v>
      </c>
      <c r="K55" s="14" t="str">
        <f t="shared" si="3"/>
        <v>1.5 ± 1.8</v>
      </c>
      <c r="L55" s="5">
        <v>1.0952</v>
      </c>
      <c r="M55" s="17">
        <v>1.9257</v>
      </c>
    </row>
    <row r="56" spans="1:13" ht="32" x14ac:dyDescent="0.2">
      <c r="A56" s="100"/>
      <c r="B56" s="5" t="s">
        <v>131</v>
      </c>
      <c r="C56" s="5" t="s">
        <v>132</v>
      </c>
      <c r="D56" s="5"/>
      <c r="E56" s="5"/>
      <c r="F56" s="13">
        <v>4.3499999999999997E-2</v>
      </c>
      <c r="G56" s="7">
        <v>8.4955999999999996</v>
      </c>
      <c r="H56" s="13">
        <v>3.7999999999999999E-2</v>
      </c>
      <c r="I56" s="13">
        <v>4.7100000000000003E-2</v>
      </c>
      <c r="J56" s="16">
        <f t="shared" si="2"/>
        <v>9.1000000000000039E-3</v>
      </c>
      <c r="K56" s="14" t="str">
        <f t="shared" si="3"/>
        <v>0 ± 0</v>
      </c>
      <c r="L56" s="5">
        <v>4.1300000000000003E-2</v>
      </c>
      <c r="M56" s="17">
        <v>4.53E-2</v>
      </c>
    </row>
    <row r="57" spans="1:13" ht="16" x14ac:dyDescent="0.2">
      <c r="A57" s="100"/>
      <c r="B57" s="5" t="s">
        <v>133</v>
      </c>
      <c r="C57" s="5" t="s">
        <v>134</v>
      </c>
      <c r="D57" s="5"/>
      <c r="E57" s="5"/>
      <c r="F57" s="13">
        <v>0.53359999999999996</v>
      </c>
      <c r="G57" s="7">
        <v>104.30710000000001</v>
      </c>
      <c r="H57" s="13">
        <v>0.46660000000000001</v>
      </c>
      <c r="I57" s="13">
        <v>0.57830000000000004</v>
      </c>
      <c r="J57" s="16">
        <f t="shared" si="2"/>
        <v>0.11170000000000002</v>
      </c>
      <c r="K57" s="14" t="str">
        <f t="shared" si="3"/>
        <v>0.5 ± 0.1</v>
      </c>
      <c r="L57" s="5">
        <v>0.50649999999999995</v>
      </c>
      <c r="M57" s="17">
        <v>0.55620000000000003</v>
      </c>
    </row>
    <row r="58" spans="1:13" ht="32" x14ac:dyDescent="0.2">
      <c r="A58" s="100"/>
      <c r="B58" s="5" t="s">
        <v>135</v>
      </c>
      <c r="C58" s="5" t="s">
        <v>136</v>
      </c>
      <c r="D58" s="5"/>
      <c r="E58" s="5"/>
      <c r="F58" s="13">
        <v>2.8372999999999999</v>
      </c>
      <c r="G58" s="7">
        <v>554.57389999999998</v>
      </c>
      <c r="H58" s="13">
        <v>2.4807000000000001</v>
      </c>
      <c r="I58" s="13">
        <v>3.0747</v>
      </c>
      <c r="J58" s="16">
        <f t="shared" si="2"/>
        <v>0.59399999999999986</v>
      </c>
      <c r="K58" s="14" t="str">
        <f t="shared" si="3"/>
        <v>2.8 ± 0.6</v>
      </c>
      <c r="L58" s="5">
        <v>2.6930000000000001</v>
      </c>
      <c r="M58" s="17">
        <v>2.9571999999999998</v>
      </c>
    </row>
    <row r="59" spans="1:13" ht="16" x14ac:dyDescent="0.2">
      <c r="A59" s="100"/>
      <c r="B59" s="5" t="s">
        <v>137</v>
      </c>
      <c r="C59" s="5" t="s">
        <v>138</v>
      </c>
      <c r="D59" s="5"/>
      <c r="E59" s="5"/>
      <c r="F59" s="13">
        <v>2.7768999999999999</v>
      </c>
      <c r="G59" s="7">
        <v>542.77449999999999</v>
      </c>
      <c r="H59" s="13">
        <v>2.4279000000000002</v>
      </c>
      <c r="I59" s="13">
        <v>3.0093000000000001</v>
      </c>
      <c r="J59" s="16">
        <f t="shared" si="2"/>
        <v>0.58139999999999992</v>
      </c>
      <c r="K59" s="14" t="str">
        <f t="shared" si="3"/>
        <v>2.8 ± 0.6</v>
      </c>
      <c r="L59" s="5">
        <v>2.6356999999999999</v>
      </c>
      <c r="M59" s="17">
        <v>2.8942999999999999</v>
      </c>
    </row>
    <row r="60" spans="1:13" ht="16" x14ac:dyDescent="0.2">
      <c r="A60" s="100"/>
      <c r="B60" s="5" t="s">
        <v>139</v>
      </c>
      <c r="C60" s="5" t="s">
        <v>140</v>
      </c>
      <c r="D60" s="5"/>
      <c r="E60" s="5"/>
      <c r="F60" s="13">
        <v>1.4488000000000001</v>
      </c>
      <c r="G60" s="7">
        <v>283.18669999999997</v>
      </c>
      <c r="H60" s="13">
        <v>1.2666999999999999</v>
      </c>
      <c r="I60" s="13">
        <v>1.5701000000000001</v>
      </c>
      <c r="J60" s="16">
        <f t="shared" si="2"/>
        <v>0.30340000000000011</v>
      </c>
      <c r="K60" s="14" t="str">
        <f t="shared" si="3"/>
        <v>1.4 ± 0.3</v>
      </c>
      <c r="L60" s="5">
        <v>1.3752</v>
      </c>
      <c r="M60" s="17">
        <v>1.5101</v>
      </c>
    </row>
    <row r="61" spans="1:13" ht="16" x14ac:dyDescent="0.2">
      <c r="A61" s="100"/>
      <c r="B61" s="5" t="s">
        <v>141</v>
      </c>
      <c r="C61" s="5" t="s">
        <v>142</v>
      </c>
      <c r="D61" s="5"/>
      <c r="E61" s="5"/>
      <c r="F61" s="13">
        <v>0.84509999999999996</v>
      </c>
      <c r="G61" s="8">
        <v>165.19220000000001</v>
      </c>
      <c r="H61" s="13">
        <v>0.7389</v>
      </c>
      <c r="I61" s="13">
        <v>0.91590000000000005</v>
      </c>
      <c r="J61" s="16">
        <f t="shared" si="2"/>
        <v>0.17700000000000005</v>
      </c>
      <c r="K61" s="14" t="str">
        <f t="shared" si="3"/>
        <v>0.8 ± 0.2</v>
      </c>
      <c r="L61" s="5">
        <v>0.80220000000000002</v>
      </c>
      <c r="M61" s="17">
        <v>0.88090000000000002</v>
      </c>
    </row>
    <row r="62" spans="1:13" ht="32" x14ac:dyDescent="0.2">
      <c r="A62" s="100"/>
      <c r="B62" s="5" t="s">
        <v>143</v>
      </c>
      <c r="C62" s="5" t="s">
        <v>144</v>
      </c>
      <c r="D62" s="5"/>
      <c r="E62" s="5"/>
      <c r="F62" s="13">
        <v>2.6599999999999999E-2</v>
      </c>
      <c r="G62" s="7">
        <v>5.1917999999999997</v>
      </c>
      <c r="H62" s="13">
        <v>2.3199999999999998E-2</v>
      </c>
      <c r="I62" s="13">
        <v>2.8799999999999999E-2</v>
      </c>
      <c r="J62" s="16">
        <f t="shared" si="2"/>
        <v>5.6000000000000008E-3</v>
      </c>
      <c r="K62" s="14" t="str">
        <f t="shared" si="3"/>
        <v>0 ± 0</v>
      </c>
      <c r="L62" s="5">
        <v>2.52E-2</v>
      </c>
      <c r="M62" s="17">
        <v>2.7699999999999999E-2</v>
      </c>
    </row>
    <row r="63" spans="1:13" ht="16" x14ac:dyDescent="0.2">
      <c r="A63" s="100"/>
      <c r="B63" s="5" t="s">
        <v>145</v>
      </c>
      <c r="C63" s="5" t="s">
        <v>146</v>
      </c>
      <c r="D63" s="5"/>
      <c r="E63" s="5"/>
      <c r="F63" s="13">
        <v>0.72440000000000004</v>
      </c>
      <c r="G63" s="7">
        <v>141.5933</v>
      </c>
      <c r="H63" s="13">
        <v>0.63339999999999996</v>
      </c>
      <c r="I63" s="13">
        <v>0.78500000000000003</v>
      </c>
      <c r="J63" s="16">
        <f t="shared" si="2"/>
        <v>0.15160000000000007</v>
      </c>
      <c r="K63" s="14" t="str">
        <f t="shared" si="3"/>
        <v>0.7 ± 0.2</v>
      </c>
      <c r="L63" s="5">
        <v>0.68759999999999999</v>
      </c>
      <c r="M63" s="17">
        <v>0.755</v>
      </c>
    </row>
    <row r="64" spans="1:13" ht="16" x14ac:dyDescent="0.2">
      <c r="A64" s="100"/>
      <c r="B64" s="5" t="s">
        <v>147</v>
      </c>
      <c r="C64" s="5" t="s">
        <v>148</v>
      </c>
      <c r="D64" s="5"/>
      <c r="E64" s="5"/>
      <c r="F64" s="13">
        <v>1.8109999999999999</v>
      </c>
      <c r="G64" s="7">
        <v>353.98340000000002</v>
      </c>
      <c r="H64" s="13">
        <v>1.5833999999999999</v>
      </c>
      <c r="I64" s="13">
        <v>1.9625999999999999</v>
      </c>
      <c r="J64" s="16">
        <f t="shared" si="2"/>
        <v>0.37919999999999998</v>
      </c>
      <c r="K64" s="14" t="str">
        <f t="shared" si="3"/>
        <v>1.8 ± 0.4</v>
      </c>
      <c r="L64" s="5">
        <v>1.7190000000000001</v>
      </c>
      <c r="M64" s="17">
        <v>1.8875999999999999</v>
      </c>
    </row>
    <row r="65" spans="1:13" ht="32" x14ac:dyDescent="0.2">
      <c r="A65" s="101"/>
      <c r="B65" s="18" t="s">
        <v>149</v>
      </c>
      <c r="C65" s="18" t="s">
        <v>150</v>
      </c>
      <c r="D65" s="18"/>
      <c r="E65" s="18"/>
      <c r="F65" s="19">
        <v>2.8976000000000002</v>
      </c>
      <c r="G65" s="29">
        <v>566.37339999999995</v>
      </c>
      <c r="H65" s="19">
        <v>2.5335000000000001</v>
      </c>
      <c r="I65" s="19">
        <v>3.1400999999999999</v>
      </c>
      <c r="J65" s="21">
        <f t="shared" si="2"/>
        <v>0.60659999999999981</v>
      </c>
      <c r="K65" s="22" t="str">
        <f t="shared" si="3"/>
        <v>2.9 ± 0.6</v>
      </c>
      <c r="L65" s="18">
        <v>2.7503000000000002</v>
      </c>
      <c r="M65" s="17">
        <v>3.0202</v>
      </c>
    </row>
    <row r="66" spans="1:13" ht="112" x14ac:dyDescent="0.2">
      <c r="A66" s="5"/>
      <c r="B66" s="5" t="s">
        <v>151</v>
      </c>
      <c r="C66" s="5" t="s">
        <v>152</v>
      </c>
      <c r="D66" t="s">
        <v>271</v>
      </c>
      <c r="E66" t="s">
        <v>315</v>
      </c>
      <c r="F66" s="13">
        <v>12.073399999999999</v>
      </c>
      <c r="G66" s="8">
        <v>2359.9</v>
      </c>
      <c r="H66" s="13">
        <v>10.556100000000001</v>
      </c>
      <c r="I66" s="13">
        <v>13.0838</v>
      </c>
      <c r="J66" s="16">
        <f t="shared" si="2"/>
        <v>2.5276999999999994</v>
      </c>
      <c r="K66" s="14" t="str">
        <f t="shared" si="3"/>
        <v>12.1 ± 2.5</v>
      </c>
      <c r="L66" s="17">
        <v>11.4597</v>
      </c>
      <c r="M66" s="17">
        <v>12.584</v>
      </c>
    </row>
    <row r="67" spans="1:13" ht="16" x14ac:dyDescent="0.2">
      <c r="A67" s="5"/>
      <c r="B67" s="5" t="s">
        <v>153</v>
      </c>
      <c r="C67" s="5" t="s">
        <v>154</v>
      </c>
      <c r="D67" t="s">
        <v>272</v>
      </c>
      <c r="E67"/>
      <c r="F67" s="13">
        <v>778.43280000000004</v>
      </c>
      <c r="G67" s="8">
        <v>152150</v>
      </c>
      <c r="H67" s="13">
        <v>572.39170000000001</v>
      </c>
      <c r="I67" s="13">
        <v>1065.4000000000001</v>
      </c>
      <c r="J67" s="16">
        <f t="shared" si="2"/>
        <v>493.00830000000008</v>
      </c>
      <c r="K67" s="14" t="str">
        <f t="shared" si="3"/>
        <v>778.4 ± 493</v>
      </c>
      <c r="L67" s="17">
        <v>679.0598</v>
      </c>
      <c r="M67" s="17">
        <v>897.92579999999998</v>
      </c>
    </row>
    <row r="68" spans="1:13" ht="16" x14ac:dyDescent="0.2">
      <c r="A68" s="5"/>
      <c r="B68" s="5" t="s">
        <v>155</v>
      </c>
      <c r="C68" s="5" t="s">
        <v>156</v>
      </c>
      <c r="D68"/>
      <c r="E68"/>
      <c r="F68" s="13">
        <v>1.5852000000000001E-6</v>
      </c>
      <c r="G68" s="8">
        <v>78637</v>
      </c>
      <c r="H68" s="13">
        <v>0</v>
      </c>
      <c r="I68" s="13">
        <v>43.772300000000001</v>
      </c>
      <c r="J68" s="16">
        <f t="shared" si="2"/>
        <v>43.772300000000001</v>
      </c>
      <c r="K68" s="14" t="str">
        <f t="shared" si="3"/>
        <v>0 ± 43.8</v>
      </c>
      <c r="L68" s="17">
        <v>0</v>
      </c>
      <c r="M68" s="17">
        <v>33.170299999999997</v>
      </c>
    </row>
    <row r="69" spans="1:13" ht="16" x14ac:dyDescent="0.2">
      <c r="A69" s="5"/>
      <c r="B69" s="5" t="s">
        <v>157</v>
      </c>
      <c r="C69" s="5" t="s">
        <v>158</v>
      </c>
      <c r="D69"/>
      <c r="F69" s="13">
        <v>308.28739999999999</v>
      </c>
      <c r="G69" s="8">
        <v>60259</v>
      </c>
      <c r="H69" s="13">
        <v>249.0163</v>
      </c>
      <c r="I69" s="13">
        <v>398.6019</v>
      </c>
      <c r="J69" s="16">
        <f t="shared" si="2"/>
        <v>149.5856</v>
      </c>
      <c r="K69" s="14" t="str">
        <f t="shared" si="3"/>
        <v>308.3 ± 149.6</v>
      </c>
      <c r="L69" s="36">
        <v>278.03969999999998</v>
      </c>
      <c r="M69" s="36">
        <v>344.87979999999999</v>
      </c>
    </row>
    <row r="70" spans="1:13" ht="16" x14ac:dyDescent="0.2">
      <c r="A70" s="5"/>
      <c r="B70" s="5" t="s">
        <v>159</v>
      </c>
      <c r="C70" s="5" t="s">
        <v>160</v>
      </c>
      <c r="D70" t="s">
        <v>273</v>
      </c>
      <c r="E70" t="s">
        <v>316</v>
      </c>
      <c r="F70" s="13">
        <v>203.9726</v>
      </c>
      <c r="G70" s="8">
        <v>39869</v>
      </c>
      <c r="H70" s="7">
        <v>170.85929999999999</v>
      </c>
      <c r="I70" s="7">
        <v>253.73339999999999</v>
      </c>
      <c r="J70" s="16">
        <f t="shared" si="2"/>
        <v>82.874099999999999</v>
      </c>
      <c r="K70" s="14" t="str">
        <f t="shared" si="3"/>
        <v>204 ± 82.9</v>
      </c>
      <c r="L70" s="17">
        <v>187.21019999999999</v>
      </c>
      <c r="M70" s="17">
        <v>224.1001</v>
      </c>
    </row>
    <row r="71" spans="1:13" x14ac:dyDescent="0.2">
      <c r="A71" s="5"/>
      <c r="B71" s="5"/>
      <c r="C71" s="5"/>
      <c r="D71" s="5"/>
      <c r="E71" s="5"/>
      <c r="F71" s="13"/>
      <c r="G71" s="37"/>
      <c r="H71" s="37"/>
      <c r="I71" s="37"/>
      <c r="J71" s="16"/>
      <c r="K71" s="14"/>
      <c r="L71" s="17"/>
      <c r="M71" s="17"/>
    </row>
    <row r="72" spans="1:13" x14ac:dyDescent="0.2">
      <c r="A72" s="5"/>
      <c r="B72" s="5"/>
      <c r="C72" s="5"/>
      <c r="D72" s="5"/>
      <c r="E72" s="5"/>
      <c r="F72" s="13"/>
      <c r="G72" s="37"/>
      <c r="H72" s="37"/>
      <c r="I72" s="37"/>
      <c r="J72" s="16"/>
      <c r="K72" s="14"/>
      <c r="L72" s="17"/>
      <c r="M72" s="17"/>
    </row>
    <row r="73" spans="1:13" x14ac:dyDescent="0.2">
      <c r="A73" s="5"/>
      <c r="B73" s="5"/>
      <c r="C73" s="5"/>
      <c r="D73" s="5"/>
      <c r="E73" s="5"/>
      <c r="F73" s="13"/>
      <c r="G73" s="37"/>
      <c r="H73" s="37"/>
      <c r="I73" s="37"/>
      <c r="J73" s="16"/>
      <c r="K73" s="14"/>
      <c r="L73" s="17"/>
      <c r="M73" s="17"/>
    </row>
    <row r="74" spans="1:13" x14ac:dyDescent="0.2">
      <c r="A74" s="5"/>
      <c r="B74" s="5"/>
      <c r="C74" s="5"/>
      <c r="D74" s="5"/>
      <c r="E74" s="5"/>
      <c r="F74" s="13"/>
      <c r="G74" s="37"/>
      <c r="H74" s="37"/>
      <c r="I74" s="37"/>
      <c r="J74" s="16"/>
      <c r="K74" s="14"/>
      <c r="L74" s="17"/>
      <c r="M74" s="17"/>
    </row>
    <row r="75" spans="1:13" x14ac:dyDescent="0.2">
      <c r="A75" s="5"/>
      <c r="B75" s="5"/>
      <c r="C75" s="5"/>
      <c r="D75" s="5"/>
      <c r="E75" s="5"/>
      <c r="F75" s="13"/>
      <c r="G75" s="37"/>
      <c r="H75" s="37"/>
      <c r="I75" s="37"/>
      <c r="J75" s="16"/>
      <c r="K75" s="14"/>
      <c r="L75" s="17"/>
      <c r="M75" s="17"/>
    </row>
    <row r="76" spans="1:13" x14ac:dyDescent="0.2">
      <c r="A76" s="5"/>
      <c r="B76" s="5"/>
      <c r="C76" s="5"/>
      <c r="D76" s="5"/>
      <c r="E76" s="5"/>
      <c r="F76" s="13"/>
      <c r="G76" s="37"/>
      <c r="H76" s="37"/>
      <c r="I76" s="37"/>
      <c r="J76" s="16"/>
      <c r="K76" s="14"/>
      <c r="L76" s="17"/>
      <c r="M76" s="17"/>
    </row>
    <row r="77" spans="1:13" x14ac:dyDescent="0.2">
      <c r="B77" s="5"/>
      <c r="C77" s="5"/>
      <c r="D77" s="5"/>
      <c r="E77" s="5"/>
      <c r="F77" s="13"/>
      <c r="G77" s="37"/>
      <c r="H77" s="37"/>
      <c r="I77" s="38"/>
      <c r="J77" s="16"/>
      <c r="K77" s="14"/>
      <c r="L77" s="17"/>
      <c r="M77" s="17"/>
    </row>
    <row r="78" spans="1:13" x14ac:dyDescent="0.2">
      <c r="B78" s="5"/>
      <c r="C78" s="5"/>
      <c r="D78" s="5"/>
      <c r="E78" s="5"/>
      <c r="F78" s="13"/>
      <c r="G78" s="37"/>
      <c r="H78" s="37"/>
      <c r="I78" s="37"/>
      <c r="J78" s="16"/>
      <c r="K78" s="14"/>
      <c r="L78" s="17"/>
      <c r="M78" s="17"/>
    </row>
    <row r="79" spans="1:13" x14ac:dyDescent="0.2">
      <c r="B79" s="5"/>
      <c r="C79" s="5"/>
      <c r="D79" s="5"/>
      <c r="E79" s="5"/>
      <c r="F79" s="13"/>
      <c r="G79" s="37"/>
      <c r="H79" s="37"/>
      <c r="I79" s="37"/>
      <c r="J79" s="16"/>
      <c r="K79" s="14"/>
      <c r="L79" s="17"/>
      <c r="M79" s="17"/>
    </row>
    <row r="80" spans="1:13" x14ac:dyDescent="0.2">
      <c r="B80" s="5"/>
      <c r="C80" s="5"/>
      <c r="D80" s="5"/>
      <c r="E80" s="5"/>
      <c r="F80" s="13"/>
      <c r="G80" s="37"/>
      <c r="H80" s="37"/>
      <c r="I80" s="37"/>
      <c r="J80" s="16"/>
      <c r="K80" s="14"/>
      <c r="L80" s="17"/>
      <c r="M80" s="17"/>
    </row>
    <row r="81" spans="2:13" x14ac:dyDescent="0.2">
      <c r="B81" s="5"/>
      <c r="C81" s="5"/>
      <c r="D81" s="5"/>
      <c r="E81" s="5"/>
      <c r="F81" s="13"/>
      <c r="G81" s="37"/>
      <c r="H81" s="37"/>
      <c r="I81" s="37"/>
      <c r="J81" s="16"/>
      <c r="K81" s="14"/>
      <c r="L81" s="17"/>
      <c r="M81" s="17"/>
    </row>
    <row r="82" spans="2:13" x14ac:dyDescent="0.2">
      <c r="B82" s="5"/>
      <c r="C82" s="5"/>
      <c r="D82" s="5"/>
      <c r="E82" s="5"/>
      <c r="F82" s="13"/>
      <c r="G82" s="37"/>
      <c r="H82" s="39"/>
      <c r="I82" s="39"/>
      <c r="J82" s="16"/>
      <c r="K82" s="14"/>
      <c r="L82" s="17"/>
      <c r="M82" s="17"/>
    </row>
    <row r="83" spans="2:13" x14ac:dyDescent="0.2">
      <c r="B83" s="5"/>
      <c r="C83" s="5"/>
      <c r="D83" s="5"/>
      <c r="E83" s="5"/>
      <c r="F83" s="7"/>
      <c r="G83" s="37"/>
      <c r="H83" s="37"/>
      <c r="I83" s="37"/>
      <c r="J83" s="16"/>
      <c r="K83" s="14"/>
      <c r="L83" s="17"/>
      <c r="M83" s="17"/>
    </row>
    <row r="84" spans="2:13" x14ac:dyDescent="0.2">
      <c r="B84" s="5"/>
      <c r="C84" s="5"/>
      <c r="D84" s="5"/>
      <c r="E84" s="5"/>
      <c r="F84" s="7"/>
      <c r="G84" s="37"/>
      <c r="H84" s="37"/>
      <c r="I84" s="37"/>
      <c r="J84" s="16"/>
      <c r="K84" s="14"/>
      <c r="L84" s="17"/>
      <c r="M84" s="17"/>
    </row>
    <row r="85" spans="2:13" x14ac:dyDescent="0.2">
      <c r="J85" s="42"/>
      <c r="K85" s="43"/>
      <c r="L85" s="44"/>
      <c r="M85" s="44"/>
    </row>
  </sheetData>
  <mergeCells count="8">
    <mergeCell ref="A38:A42"/>
    <mergeCell ref="A43:A65"/>
    <mergeCell ref="A3:A10"/>
    <mergeCell ref="O5:O10"/>
    <mergeCell ref="A11:A19"/>
    <mergeCell ref="A20:A28"/>
    <mergeCell ref="A29:A32"/>
    <mergeCell ref="A33:A37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37AA-19CD-44F7-8AAA-133F19CAA314}">
  <dimension ref="A1:O86"/>
  <sheetViews>
    <sheetView zoomScale="90" zoomScaleNormal="90" workbookViewId="0">
      <selection activeCell="G71" activeCellId="1" sqref="E2:E71 G2:H71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4" width="51.33203125" style="6" customWidth="1"/>
    <col min="5" max="5" width="9.1640625" style="40" customWidth="1"/>
    <col min="6" max="8" width="9.1640625" style="41" customWidth="1"/>
    <col min="9" max="9" width="9.1640625" style="45" customWidth="1"/>
    <col min="10" max="10" width="11.83203125" style="40" bestFit="1" customWidth="1"/>
    <col min="11" max="12" width="9.1640625" style="6" customWidth="1"/>
    <col min="14" max="14" width="50.83203125" style="6" customWidth="1"/>
  </cols>
  <sheetData>
    <row r="1" spans="1:14" ht="16" x14ac:dyDescent="0.2">
      <c r="A1" s="1"/>
      <c r="B1" s="1" t="s">
        <v>0</v>
      </c>
      <c r="C1" s="1" t="s">
        <v>1</v>
      </c>
      <c r="D1" s="1" t="s">
        <v>233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>
        <f>AVERAGE(I4:I66)</f>
        <v>1.7492253968253968</v>
      </c>
      <c r="K1" s="2" t="s">
        <v>7</v>
      </c>
      <c r="L1" s="2" t="s">
        <v>8</v>
      </c>
      <c r="N1" s="1" t="s">
        <v>9</v>
      </c>
    </row>
    <row r="2" spans="1:14" ht="16" x14ac:dyDescent="0.2">
      <c r="A2" s="6">
        <f>COUNTA(B2:B81)</f>
        <v>70</v>
      </c>
      <c r="B2" s="5" t="s">
        <v>161</v>
      </c>
      <c r="C2" s="5" t="s">
        <v>162</v>
      </c>
      <c r="D2" t="s">
        <v>274</v>
      </c>
      <c r="E2" s="7">
        <v>100</v>
      </c>
      <c r="F2" s="8">
        <v>46.146500000000003</v>
      </c>
      <c r="G2" s="7">
        <v>100</v>
      </c>
      <c r="H2" s="7">
        <v>100</v>
      </c>
      <c r="I2" s="16">
        <f t="shared" ref="I2:I65" si="0">ABS(G2-H2)</f>
        <v>0</v>
      </c>
      <c r="J2" s="14" t="str">
        <f t="shared" ref="J2:J65" si="1">_xlfn.CONCAT(ROUND(E2,1)&amp;" ± "&amp;ROUND(I2,1))</f>
        <v>100 ± 0</v>
      </c>
      <c r="K2" s="5">
        <v>100</v>
      </c>
      <c r="L2" s="5">
        <v>100</v>
      </c>
      <c r="N2" s="11" t="s">
        <v>163</v>
      </c>
    </row>
    <row r="3" spans="1:14" ht="16" x14ac:dyDescent="0.2">
      <c r="B3" s="5" t="s">
        <v>164</v>
      </c>
      <c r="C3" s="5" t="s">
        <v>165</v>
      </c>
      <c r="D3" s="5"/>
      <c r="E3" s="7">
        <v>100</v>
      </c>
      <c r="F3" s="8">
        <v>46.146500000000003</v>
      </c>
      <c r="G3" s="7">
        <v>100</v>
      </c>
      <c r="H3" s="7">
        <v>100</v>
      </c>
      <c r="I3" s="16">
        <f t="shared" si="0"/>
        <v>0</v>
      </c>
      <c r="J3" s="14" t="str">
        <f t="shared" si="1"/>
        <v>100 ± 0</v>
      </c>
      <c r="K3" s="5">
        <v>100</v>
      </c>
      <c r="L3" s="5">
        <v>100</v>
      </c>
      <c r="N3" s="15">
        <v>45281</v>
      </c>
    </row>
    <row r="4" spans="1:14" ht="16" x14ac:dyDescent="0.2">
      <c r="A4" s="100" t="s">
        <v>13</v>
      </c>
      <c r="B4" s="5" t="s">
        <v>14</v>
      </c>
      <c r="C4" s="5" t="s">
        <v>15</v>
      </c>
      <c r="D4" s="5" t="s">
        <v>234</v>
      </c>
      <c r="E4" s="13">
        <v>-41.3947</v>
      </c>
      <c r="F4" s="7">
        <v>30.7089</v>
      </c>
      <c r="G4" s="13">
        <v>-41.576099999999997</v>
      </c>
      <c r="H4" s="13">
        <v>-36.590600000000002</v>
      </c>
      <c r="I4" s="16">
        <f t="shared" si="0"/>
        <v>4.9854999999999947</v>
      </c>
      <c r="J4" s="14" t="str">
        <f t="shared" si="1"/>
        <v>-41.4 ± 5</v>
      </c>
      <c r="K4" s="5">
        <v>-41.485599999999998</v>
      </c>
      <c r="L4" s="5">
        <v>-40.161299999999997</v>
      </c>
      <c r="N4" s="6" t="s">
        <v>166</v>
      </c>
    </row>
    <row r="5" spans="1:14" ht="14.5" customHeight="1" x14ac:dyDescent="0.2">
      <c r="A5" s="100"/>
      <c r="B5" s="5" t="s">
        <v>16</v>
      </c>
      <c r="C5" s="5" t="s">
        <v>17</v>
      </c>
      <c r="D5" s="5" t="s">
        <v>235</v>
      </c>
      <c r="E5" s="13">
        <v>-20.653099999999998</v>
      </c>
      <c r="F5" s="7">
        <v>11.398300000000001</v>
      </c>
      <c r="G5" s="13">
        <v>-20.7135</v>
      </c>
      <c r="H5" s="13">
        <v>-19.0518</v>
      </c>
      <c r="I5" s="16">
        <f t="shared" si="0"/>
        <v>1.6616999999999997</v>
      </c>
      <c r="J5" s="14" t="str">
        <f t="shared" si="1"/>
        <v>-20.7 ± 1.7</v>
      </c>
      <c r="K5" s="5">
        <v>-20.683399999999999</v>
      </c>
      <c r="L5" s="5">
        <v>-20.242000000000001</v>
      </c>
      <c r="N5" s="103" t="s">
        <v>232</v>
      </c>
    </row>
    <row r="6" spans="1:14" ht="16" x14ac:dyDescent="0.2">
      <c r="A6" s="100"/>
      <c r="B6" s="5" t="s">
        <v>19</v>
      </c>
      <c r="C6" s="5" t="s">
        <v>20</v>
      </c>
      <c r="D6" s="5" t="s">
        <v>236</v>
      </c>
      <c r="E6" s="13">
        <v>-20.653099999999998</v>
      </c>
      <c r="F6" s="7">
        <v>11.398300000000001</v>
      </c>
      <c r="G6" s="13">
        <v>-20.7135</v>
      </c>
      <c r="H6" s="13">
        <v>-19.0518</v>
      </c>
      <c r="I6" s="16">
        <f t="shared" si="0"/>
        <v>1.6616999999999997</v>
      </c>
      <c r="J6" s="14" t="str">
        <f t="shared" si="1"/>
        <v>-20.7 ± 1.7</v>
      </c>
      <c r="K6" s="5">
        <v>-20.683399999999999</v>
      </c>
      <c r="L6" s="5">
        <v>-20.242000000000001</v>
      </c>
      <c r="N6" s="103"/>
    </row>
    <row r="7" spans="1:14" ht="16" x14ac:dyDescent="0.2">
      <c r="A7" s="100"/>
      <c r="B7" s="5" t="s">
        <v>22</v>
      </c>
      <c r="C7" s="5" t="s">
        <v>23</v>
      </c>
      <c r="D7" s="5" t="s">
        <v>237</v>
      </c>
      <c r="E7" s="13">
        <v>78.703299999999999</v>
      </c>
      <c r="F7" s="7">
        <v>39.118099999999998</v>
      </c>
      <c r="G7" s="13">
        <v>78.642899999999997</v>
      </c>
      <c r="H7" s="13">
        <v>80.304599999999994</v>
      </c>
      <c r="I7" s="16">
        <f t="shared" si="0"/>
        <v>1.6616999999999962</v>
      </c>
      <c r="J7" s="14" t="str">
        <f t="shared" si="1"/>
        <v>78.7 ± 1.7</v>
      </c>
      <c r="K7" s="5">
        <v>78.673100000000005</v>
      </c>
      <c r="L7" s="5">
        <v>79.114400000000003</v>
      </c>
      <c r="N7" s="103"/>
    </row>
    <row r="8" spans="1:14" ht="16" x14ac:dyDescent="0.2">
      <c r="A8" s="100"/>
      <c r="B8" s="5" t="s">
        <v>24</v>
      </c>
      <c r="C8" s="5" t="s">
        <v>25</v>
      </c>
      <c r="D8" s="5" t="s">
        <v>238</v>
      </c>
      <c r="E8" s="13">
        <v>67.933700000000002</v>
      </c>
      <c r="F8" s="7">
        <v>35.262599999999999</v>
      </c>
      <c r="G8" s="13">
        <v>67.873199999999997</v>
      </c>
      <c r="H8" s="13">
        <v>69.534599999999998</v>
      </c>
      <c r="I8" s="16">
        <f t="shared" si="0"/>
        <v>1.6614000000000004</v>
      </c>
      <c r="J8" s="14" t="str">
        <f t="shared" si="1"/>
        <v>67.9 ± 1.7</v>
      </c>
      <c r="K8" s="5">
        <v>67.903400000000005</v>
      </c>
      <c r="L8" s="5">
        <v>68.344800000000006</v>
      </c>
      <c r="N8" s="103"/>
    </row>
    <row r="9" spans="1:14" ht="16" x14ac:dyDescent="0.2">
      <c r="A9" s="100"/>
      <c r="B9" s="5" t="s">
        <v>26</v>
      </c>
      <c r="C9" s="5" t="s">
        <v>27</v>
      </c>
      <c r="D9" s="5" t="s">
        <v>239</v>
      </c>
      <c r="E9" s="13">
        <v>66.389700000000005</v>
      </c>
      <c r="F9" s="7">
        <v>34.6997</v>
      </c>
      <c r="G9" s="13">
        <v>66.372699999999995</v>
      </c>
      <c r="H9" s="13">
        <v>67.983699999999999</v>
      </c>
      <c r="I9" s="16">
        <f t="shared" si="0"/>
        <v>1.6110000000000042</v>
      </c>
      <c r="J9" s="14" t="str">
        <f t="shared" si="1"/>
        <v>66.4 ± 1.6</v>
      </c>
      <c r="K9" s="5">
        <v>66.382999999999996</v>
      </c>
      <c r="L9" s="5">
        <v>66.798299999999998</v>
      </c>
      <c r="N9" s="103"/>
    </row>
    <row r="10" spans="1:14" ht="16" x14ac:dyDescent="0.2">
      <c r="A10" s="100"/>
      <c r="B10" s="5" t="s">
        <v>28</v>
      </c>
      <c r="C10" s="5" t="s">
        <v>29</v>
      </c>
      <c r="D10" s="5" t="s">
        <v>240</v>
      </c>
      <c r="E10" s="13">
        <v>64.394800000000004</v>
      </c>
      <c r="F10" s="7">
        <v>34.202500000000001</v>
      </c>
      <c r="G10" s="13">
        <v>64.377799999999993</v>
      </c>
      <c r="H10" s="13">
        <v>69.118200000000002</v>
      </c>
      <c r="I10" s="16">
        <f t="shared" si="0"/>
        <v>4.7404000000000082</v>
      </c>
      <c r="J10" s="14" t="str">
        <f t="shared" si="1"/>
        <v>64.4 ± 4.7</v>
      </c>
      <c r="K10" s="5">
        <v>64.388099999999994</v>
      </c>
      <c r="L10" s="5">
        <v>66.330200000000005</v>
      </c>
      <c r="N10" s="103"/>
    </row>
    <row r="11" spans="1:14" ht="16" x14ac:dyDescent="0.2">
      <c r="A11" s="101"/>
      <c r="B11" s="18" t="s">
        <v>30</v>
      </c>
      <c r="C11" s="18" t="s">
        <v>31</v>
      </c>
      <c r="D11" s="18" t="s">
        <v>241</v>
      </c>
      <c r="E11" s="19">
        <v>9.9999999999999995E-8</v>
      </c>
      <c r="F11" s="29">
        <v>3.0686</v>
      </c>
      <c r="G11" s="19">
        <v>0</v>
      </c>
      <c r="H11" s="19">
        <v>4.7191000000000001</v>
      </c>
      <c r="I11" s="21">
        <f t="shared" si="0"/>
        <v>4.7191000000000001</v>
      </c>
      <c r="J11" s="22" t="str">
        <f t="shared" si="1"/>
        <v>0 ± 4.7</v>
      </c>
      <c r="K11" s="5">
        <v>0</v>
      </c>
      <c r="L11" s="5">
        <v>1.9348000000000001</v>
      </c>
      <c r="N11" s="103"/>
    </row>
    <row r="12" spans="1:14" ht="16" x14ac:dyDescent="0.2">
      <c r="A12" s="100" t="s">
        <v>32</v>
      </c>
      <c r="B12" s="5" t="s">
        <v>33</v>
      </c>
      <c r="C12" s="5" t="s">
        <v>34</v>
      </c>
      <c r="D12" s="5" t="s">
        <v>243</v>
      </c>
      <c r="E12" s="13">
        <v>32.572200000000002</v>
      </c>
      <c r="F12" s="7">
        <v>29.689800000000002</v>
      </c>
      <c r="G12" s="13">
        <v>27.768699999999999</v>
      </c>
      <c r="H12" s="13">
        <v>32.766399999999997</v>
      </c>
      <c r="I12" s="16">
        <f t="shared" si="0"/>
        <v>4.9976999999999983</v>
      </c>
      <c r="J12" s="14" t="str">
        <f t="shared" si="1"/>
        <v>32.6 ± 5</v>
      </c>
      <c r="K12" s="5">
        <v>31.338899999999999</v>
      </c>
      <c r="L12" s="5">
        <v>32.6631</v>
      </c>
    </row>
    <row r="13" spans="1:14" ht="16" x14ac:dyDescent="0.2">
      <c r="A13" s="100"/>
      <c r="B13" s="5" t="s">
        <v>35</v>
      </c>
      <c r="C13" s="5" t="s">
        <v>36</v>
      </c>
      <c r="D13" s="5" t="s">
        <v>244</v>
      </c>
      <c r="E13" s="13">
        <v>32.572200000000002</v>
      </c>
      <c r="F13" s="7">
        <v>29.689800000000002</v>
      </c>
      <c r="G13" s="13">
        <v>27.768699999999999</v>
      </c>
      <c r="H13" s="13">
        <v>32.766399999999997</v>
      </c>
      <c r="I13" s="16">
        <f t="shared" si="0"/>
        <v>4.9976999999999983</v>
      </c>
      <c r="J13" s="14" t="str">
        <f t="shared" si="1"/>
        <v>32.6 ± 5</v>
      </c>
      <c r="K13" s="5">
        <v>31.338899999999999</v>
      </c>
      <c r="L13" s="5">
        <v>32.6631</v>
      </c>
    </row>
    <row r="14" spans="1:14" ht="16" x14ac:dyDescent="0.2">
      <c r="A14" s="100"/>
      <c r="B14" s="5" t="s">
        <v>37</v>
      </c>
      <c r="C14" s="5" t="s">
        <v>38</v>
      </c>
      <c r="D14" s="5" t="s">
        <v>245</v>
      </c>
      <c r="E14" s="13">
        <v>11.8307</v>
      </c>
      <c r="F14" s="7">
        <v>9.9971999999999994</v>
      </c>
      <c r="G14" s="13">
        <v>10.2296</v>
      </c>
      <c r="H14" s="13">
        <v>11.8911</v>
      </c>
      <c r="I14" s="16">
        <f t="shared" si="0"/>
        <v>1.6615000000000002</v>
      </c>
      <c r="J14" s="14" t="str">
        <f t="shared" si="1"/>
        <v>11.8 ± 1.7</v>
      </c>
      <c r="K14" s="5">
        <v>11.419499999999999</v>
      </c>
      <c r="L14" s="5">
        <v>11.860900000000001</v>
      </c>
    </row>
    <row r="15" spans="1:14" ht="16" x14ac:dyDescent="0.2">
      <c r="A15" s="100"/>
      <c r="B15" s="5" t="s">
        <v>39</v>
      </c>
      <c r="C15" s="5" t="s">
        <v>40</v>
      </c>
      <c r="D15" s="5" t="s">
        <v>246</v>
      </c>
      <c r="E15" s="13">
        <v>20.741599999999998</v>
      </c>
      <c r="F15" s="7">
        <v>19.701699999999999</v>
      </c>
      <c r="G15" s="13">
        <v>17.538900000000002</v>
      </c>
      <c r="H15" s="13">
        <v>20.862500000000001</v>
      </c>
      <c r="I15" s="16">
        <f t="shared" si="0"/>
        <v>3.323599999999999</v>
      </c>
      <c r="J15" s="14" t="str">
        <f t="shared" si="1"/>
        <v>20.7 ± 3.3</v>
      </c>
      <c r="K15" s="5">
        <v>19.9192</v>
      </c>
      <c r="L15" s="5">
        <v>20.802099999999999</v>
      </c>
    </row>
    <row r="16" spans="1:14" ht="16" x14ac:dyDescent="0.2">
      <c r="A16" s="100"/>
      <c r="B16" s="5" t="s">
        <v>41</v>
      </c>
      <c r="C16" s="5" t="s">
        <v>42</v>
      </c>
      <c r="D16" s="5" t="s">
        <v>247</v>
      </c>
      <c r="E16" s="13">
        <v>20.741599999999998</v>
      </c>
      <c r="F16" s="7">
        <v>19.701699999999999</v>
      </c>
      <c r="G16" s="13">
        <v>17.538900000000002</v>
      </c>
      <c r="H16" s="13">
        <v>20.862500000000001</v>
      </c>
      <c r="I16" s="16">
        <f t="shared" si="0"/>
        <v>3.323599999999999</v>
      </c>
      <c r="J16" s="14" t="str">
        <f t="shared" si="1"/>
        <v>20.7 ± 3.3</v>
      </c>
      <c r="K16" s="5">
        <v>19.9192</v>
      </c>
      <c r="L16" s="5">
        <v>20.802099999999999</v>
      </c>
    </row>
    <row r="17" spans="1:15" ht="16" x14ac:dyDescent="0.2">
      <c r="A17" s="100"/>
      <c r="B17" s="5" t="s">
        <v>43</v>
      </c>
      <c r="C17" s="5" t="s">
        <v>44</v>
      </c>
      <c r="D17" s="5" t="s">
        <v>248</v>
      </c>
      <c r="E17" s="13">
        <v>9.8720999999999997</v>
      </c>
      <c r="F17" s="7">
        <v>9.8071999999999999</v>
      </c>
      <c r="G17" s="13">
        <v>8.2705000000000002</v>
      </c>
      <c r="H17" s="13">
        <v>9.9324999999999992</v>
      </c>
      <c r="I17" s="16">
        <f t="shared" si="0"/>
        <v>1.661999999999999</v>
      </c>
      <c r="J17" s="14" t="str">
        <f t="shared" si="1"/>
        <v>9.9 ± 1.7</v>
      </c>
      <c r="K17" s="5">
        <v>9.4609000000000005</v>
      </c>
      <c r="L17" s="5">
        <v>9.9023000000000003</v>
      </c>
    </row>
    <row r="18" spans="1:15" ht="16" x14ac:dyDescent="0.2">
      <c r="A18" s="100"/>
      <c r="B18" s="5" t="s">
        <v>45</v>
      </c>
      <c r="C18" s="5" t="s">
        <v>46</v>
      </c>
      <c r="D18" s="5" t="s">
        <v>249</v>
      </c>
      <c r="E18" s="13">
        <v>10.8695</v>
      </c>
      <c r="F18" s="7">
        <v>9.8978000000000002</v>
      </c>
      <c r="G18" s="13">
        <v>9.2683999999999997</v>
      </c>
      <c r="H18" s="13">
        <v>10.93</v>
      </c>
      <c r="I18" s="16">
        <f t="shared" si="0"/>
        <v>1.6616</v>
      </c>
      <c r="J18" s="14" t="str">
        <f t="shared" si="1"/>
        <v>10.9 ± 1.7</v>
      </c>
      <c r="K18" s="5">
        <v>10.458500000000001</v>
      </c>
      <c r="L18" s="5">
        <v>10.899800000000001</v>
      </c>
      <c r="N18" s="6" t="s">
        <v>49</v>
      </c>
    </row>
    <row r="19" spans="1:15" ht="16" x14ac:dyDescent="0.2">
      <c r="A19" s="100"/>
      <c r="B19" s="5" t="s">
        <v>47</v>
      </c>
      <c r="C19" s="5" t="s">
        <v>48</v>
      </c>
      <c r="D19" s="5" t="s">
        <v>250</v>
      </c>
      <c r="E19" s="13">
        <v>10.8695</v>
      </c>
      <c r="F19" s="7">
        <v>9.8978000000000002</v>
      </c>
      <c r="G19" s="13">
        <v>9.2683999999999997</v>
      </c>
      <c r="H19" s="13">
        <v>10.93</v>
      </c>
      <c r="I19" s="16">
        <f t="shared" si="0"/>
        <v>1.6616</v>
      </c>
      <c r="J19" s="14" t="str">
        <f t="shared" si="1"/>
        <v>10.9 ± 1.7</v>
      </c>
      <c r="K19" s="5">
        <v>10.458500000000001</v>
      </c>
      <c r="L19" s="5">
        <v>10.899800000000001</v>
      </c>
    </row>
    <row r="20" spans="1:15" ht="16" x14ac:dyDescent="0.2">
      <c r="A20" s="101"/>
      <c r="B20" s="18" t="s">
        <v>50</v>
      </c>
      <c r="C20" s="18" t="s">
        <v>51</v>
      </c>
      <c r="D20" s="18" t="s">
        <v>250</v>
      </c>
      <c r="E20" s="19">
        <v>10.8695</v>
      </c>
      <c r="F20" s="29">
        <v>9.8978000000000002</v>
      </c>
      <c r="G20" s="19">
        <v>9.2683999999999997</v>
      </c>
      <c r="H20" s="19">
        <v>10.93</v>
      </c>
      <c r="I20" s="21">
        <f t="shared" si="0"/>
        <v>1.6616</v>
      </c>
      <c r="J20" s="22" t="str">
        <f t="shared" si="1"/>
        <v>10.9 ± 1.7</v>
      </c>
      <c r="K20" s="5">
        <v>10.458500000000001</v>
      </c>
      <c r="L20" s="5">
        <v>10.899800000000001</v>
      </c>
    </row>
    <row r="21" spans="1:15" ht="16" x14ac:dyDescent="0.2">
      <c r="A21" s="100" t="s">
        <v>52</v>
      </c>
      <c r="B21" s="5" t="s">
        <v>53</v>
      </c>
      <c r="C21" s="5" t="s">
        <v>54</v>
      </c>
      <c r="D21" s="5" t="s">
        <v>251</v>
      </c>
      <c r="E21" s="13">
        <v>52.254899999999999</v>
      </c>
      <c r="F21" s="7">
        <v>30.1416</v>
      </c>
      <c r="G21" s="13">
        <v>51.431600000000003</v>
      </c>
      <c r="H21" s="13">
        <v>53.925600000000003</v>
      </c>
      <c r="I21" s="16">
        <f t="shared" si="0"/>
        <v>2.4939999999999998</v>
      </c>
      <c r="J21" s="14" t="str">
        <f t="shared" si="1"/>
        <v>52.3 ± 2.5</v>
      </c>
      <c r="K21" s="5">
        <v>51.840699999999998</v>
      </c>
      <c r="L21" s="5">
        <v>52.764299999999999</v>
      </c>
      <c r="N21" s="46" t="s">
        <v>167</v>
      </c>
      <c r="O21" s="47">
        <v>9.9999999999999995E-8</v>
      </c>
    </row>
    <row r="22" spans="1:15" ht="16" x14ac:dyDescent="0.2">
      <c r="A22" s="100"/>
      <c r="B22" s="5" t="s">
        <v>55</v>
      </c>
      <c r="C22" s="5" t="s">
        <v>56</v>
      </c>
      <c r="D22" s="5" t="s">
        <v>252</v>
      </c>
      <c r="E22" s="13">
        <v>31.332599999999999</v>
      </c>
      <c r="F22" s="8">
        <v>8882.2999999999993</v>
      </c>
      <c r="G22" s="13">
        <v>31.3156</v>
      </c>
      <c r="H22" s="13">
        <v>32.967399999999998</v>
      </c>
      <c r="I22" s="16">
        <f t="shared" si="0"/>
        <v>1.6517999999999979</v>
      </c>
      <c r="J22" s="14" t="str">
        <f t="shared" si="1"/>
        <v>31.3 ± 1.7</v>
      </c>
      <c r="K22" s="5">
        <v>31.325900000000001</v>
      </c>
      <c r="L22" s="5">
        <v>31.7911</v>
      </c>
      <c r="N22" s="46"/>
    </row>
    <row r="23" spans="1:15" ht="16" x14ac:dyDescent="0.2">
      <c r="A23" s="100"/>
      <c r="B23" s="5" t="s">
        <v>57</v>
      </c>
      <c r="C23" s="5" t="s">
        <v>58</v>
      </c>
      <c r="D23" s="5" t="s">
        <v>253</v>
      </c>
      <c r="E23" s="13">
        <v>24.327400000000001</v>
      </c>
      <c r="F23" s="7">
        <v>19.749099999999999</v>
      </c>
      <c r="G23" s="13">
        <v>23.5168</v>
      </c>
      <c r="H23" s="13">
        <v>26.079799999999999</v>
      </c>
      <c r="I23" s="16">
        <f t="shared" si="0"/>
        <v>2.5629999999999988</v>
      </c>
      <c r="J23" s="14" t="str">
        <f t="shared" si="1"/>
        <v>24.3 ± 2.6</v>
      </c>
      <c r="K23" s="5">
        <v>23.916699999999999</v>
      </c>
      <c r="L23" s="5">
        <v>24.85</v>
      </c>
      <c r="N23" s="46" t="s">
        <v>168</v>
      </c>
      <c r="O23">
        <v>1</v>
      </c>
    </row>
    <row r="24" spans="1:15" ht="16" x14ac:dyDescent="0.2">
      <c r="A24" s="100"/>
      <c r="B24" s="5" t="s">
        <v>59</v>
      </c>
      <c r="C24" s="5" t="s">
        <v>60</v>
      </c>
      <c r="D24" s="5" t="s">
        <v>254</v>
      </c>
      <c r="E24" s="13">
        <v>24.327400000000001</v>
      </c>
      <c r="F24" s="8">
        <v>3414.6</v>
      </c>
      <c r="G24" s="13">
        <v>16.379799999999999</v>
      </c>
      <c r="H24" s="13">
        <v>26.078800000000001</v>
      </c>
      <c r="I24" s="16">
        <f t="shared" si="0"/>
        <v>9.6990000000000016</v>
      </c>
      <c r="J24" s="14" t="str">
        <f t="shared" si="1"/>
        <v>24.3 ± 9.7</v>
      </c>
      <c r="K24" s="5">
        <v>22.2728</v>
      </c>
      <c r="L24" s="5">
        <v>24.849900000000002</v>
      </c>
      <c r="N24" s="46"/>
    </row>
    <row r="25" spans="1:15" ht="16" x14ac:dyDescent="0.2">
      <c r="A25" s="100"/>
      <c r="B25" s="5" t="s">
        <v>61</v>
      </c>
      <c r="C25" s="5" t="s">
        <v>62</v>
      </c>
      <c r="D25" s="5" t="s">
        <v>255</v>
      </c>
      <c r="E25" s="13">
        <v>9.9999999999999995E-8</v>
      </c>
      <c r="F25" s="8">
        <v>3414.3</v>
      </c>
      <c r="G25" s="13">
        <v>0</v>
      </c>
      <c r="H25" s="13">
        <v>9.5709</v>
      </c>
      <c r="I25" s="16">
        <f t="shared" si="0"/>
        <v>9.5709</v>
      </c>
      <c r="J25" s="14" t="str">
        <f t="shared" si="1"/>
        <v>0 ± 9.6</v>
      </c>
      <c r="K25" s="5">
        <v>0</v>
      </c>
      <c r="L25" s="5">
        <v>2.4542000000000002</v>
      </c>
      <c r="N25" s="46" t="s">
        <v>169</v>
      </c>
      <c r="O25">
        <v>40</v>
      </c>
    </row>
    <row r="26" spans="1:15" ht="16" x14ac:dyDescent="0.2">
      <c r="A26" s="100"/>
      <c r="B26" s="5" t="s">
        <v>63</v>
      </c>
      <c r="C26" s="5" t="s">
        <v>64</v>
      </c>
      <c r="D26" s="5" t="s">
        <v>256</v>
      </c>
      <c r="E26" s="13">
        <v>19.111699999999999</v>
      </c>
      <c r="F26" s="7">
        <v>18.065200000000001</v>
      </c>
      <c r="G26" s="13">
        <v>18.300999999999998</v>
      </c>
      <c r="H26" s="13">
        <v>20.8642</v>
      </c>
      <c r="I26" s="16">
        <f t="shared" si="0"/>
        <v>2.5632000000000019</v>
      </c>
      <c r="J26" s="14" t="str">
        <f t="shared" si="1"/>
        <v>19.1 ± 2.6</v>
      </c>
      <c r="K26" s="5">
        <v>18.660499999999999</v>
      </c>
      <c r="L26" s="5">
        <v>19.6343</v>
      </c>
    </row>
    <row r="27" spans="1:15" ht="16" x14ac:dyDescent="0.2">
      <c r="A27" s="100"/>
      <c r="B27" s="5" t="s">
        <v>65</v>
      </c>
      <c r="C27" s="5" t="s">
        <v>66</v>
      </c>
      <c r="D27" s="5" t="s">
        <v>257</v>
      </c>
      <c r="E27" s="13">
        <v>25.905899999999999</v>
      </c>
      <c r="F27" s="7">
        <v>20.688800000000001</v>
      </c>
      <c r="G27" s="13">
        <v>25.8889</v>
      </c>
      <c r="H27" s="13">
        <v>27.5001</v>
      </c>
      <c r="I27" s="16">
        <f t="shared" si="0"/>
        <v>1.6112000000000002</v>
      </c>
      <c r="J27" s="14" t="str">
        <f t="shared" si="1"/>
        <v>25.9 ± 1.6</v>
      </c>
      <c r="K27" s="5">
        <v>25.8992</v>
      </c>
      <c r="L27" s="5">
        <v>26.314599999999999</v>
      </c>
    </row>
    <row r="28" spans="1:15" ht="16" x14ac:dyDescent="0.2">
      <c r="A28" s="100"/>
      <c r="B28" s="5" t="s">
        <v>67</v>
      </c>
      <c r="C28" s="5" t="s">
        <v>68</v>
      </c>
      <c r="D28" s="5" t="s">
        <v>258</v>
      </c>
      <c r="E28" s="13">
        <v>26.8919</v>
      </c>
      <c r="F28" s="7">
        <v>21.014099999999999</v>
      </c>
      <c r="G28" s="13">
        <v>26.8749</v>
      </c>
      <c r="H28" s="13">
        <v>28.485900000000001</v>
      </c>
      <c r="I28" s="16">
        <f t="shared" si="0"/>
        <v>1.6110000000000007</v>
      </c>
      <c r="J28" s="14" t="str">
        <f t="shared" si="1"/>
        <v>26.9 ± 1.6</v>
      </c>
      <c r="K28" s="5">
        <v>26.885200000000001</v>
      </c>
      <c r="L28" s="5">
        <v>27.3005</v>
      </c>
    </row>
    <row r="29" spans="1:15" ht="14.5" customHeight="1" x14ac:dyDescent="0.2">
      <c r="A29" s="101"/>
      <c r="B29" s="18" t="s">
        <v>69</v>
      </c>
      <c r="C29" s="18" t="s">
        <v>70</v>
      </c>
      <c r="D29" s="18" t="s">
        <v>259</v>
      </c>
      <c r="E29" s="19">
        <v>31.400500000000001</v>
      </c>
      <c r="F29" s="20">
        <v>1480</v>
      </c>
      <c r="G29" s="19">
        <v>31.3156</v>
      </c>
      <c r="H29" s="19">
        <v>33.051299999999998</v>
      </c>
      <c r="I29" s="21">
        <f t="shared" si="0"/>
        <v>1.7356999999999978</v>
      </c>
      <c r="J29" s="22" t="str">
        <f t="shared" si="1"/>
        <v>31.4 ± 1.7</v>
      </c>
      <c r="K29" s="5">
        <v>31.3262</v>
      </c>
      <c r="L29" s="5">
        <v>31.873699999999999</v>
      </c>
    </row>
    <row r="30" spans="1:15" ht="14.5" customHeight="1" x14ac:dyDescent="0.2">
      <c r="A30" s="102" t="s">
        <v>71</v>
      </c>
      <c r="B30" s="5" t="s">
        <v>72</v>
      </c>
      <c r="C30" s="5" t="s">
        <v>73</v>
      </c>
      <c r="D30" s="5" t="s">
        <v>260</v>
      </c>
      <c r="E30" s="13">
        <v>0.8004</v>
      </c>
      <c r="F30" s="7">
        <v>1.0650999999999999</v>
      </c>
      <c r="G30" s="13">
        <v>0</v>
      </c>
      <c r="H30" s="13">
        <v>1.6748000000000001</v>
      </c>
      <c r="I30" s="35">
        <f t="shared" si="0"/>
        <v>1.6748000000000001</v>
      </c>
      <c r="J30" s="23" t="str">
        <f t="shared" si="1"/>
        <v>0.8 ± 1.7</v>
      </c>
      <c r="K30" s="5">
        <v>0.36380000000000001</v>
      </c>
      <c r="L30" s="5">
        <v>1.2358</v>
      </c>
    </row>
    <row r="31" spans="1:15" ht="16" x14ac:dyDescent="0.2">
      <c r="A31" s="100"/>
      <c r="B31" s="24" t="s">
        <v>74</v>
      </c>
      <c r="C31" s="24" t="s">
        <v>75</v>
      </c>
      <c r="D31" s="24" t="s">
        <v>261</v>
      </c>
      <c r="E31" s="13">
        <v>5.4526000000000003</v>
      </c>
      <c r="F31" s="7">
        <v>3.0106999999999999</v>
      </c>
      <c r="G31" s="13">
        <v>4.5762</v>
      </c>
      <c r="H31" s="13">
        <v>8.8552999999999997</v>
      </c>
      <c r="I31" s="16">
        <f t="shared" si="0"/>
        <v>4.2790999999999997</v>
      </c>
      <c r="J31" s="14" t="str">
        <f t="shared" si="1"/>
        <v>5.5 ± 4.3</v>
      </c>
      <c r="K31" s="5">
        <v>5.0152000000000001</v>
      </c>
      <c r="L31" s="5">
        <v>6.8489000000000004</v>
      </c>
    </row>
    <row r="32" spans="1:15" ht="16" x14ac:dyDescent="0.2">
      <c r="A32" s="100"/>
      <c r="B32" s="5" t="s">
        <v>76</v>
      </c>
      <c r="C32" s="5" t="s">
        <v>77</v>
      </c>
      <c r="D32" s="5" t="s">
        <v>262</v>
      </c>
      <c r="E32" s="13">
        <v>1.5869</v>
      </c>
      <c r="F32" s="8">
        <v>0.59450000000000003</v>
      </c>
      <c r="G32" s="13">
        <v>1.3831</v>
      </c>
      <c r="H32" s="13">
        <v>1.7423</v>
      </c>
      <c r="I32" s="16">
        <f t="shared" si="0"/>
        <v>0.35919999999999996</v>
      </c>
      <c r="J32" s="14" t="str">
        <f t="shared" si="1"/>
        <v>1.6 ± 0.4</v>
      </c>
      <c r="K32" s="5">
        <v>1.5067999999999999</v>
      </c>
      <c r="L32" s="5">
        <v>1.6595</v>
      </c>
    </row>
    <row r="33" spans="1:12" ht="14.5" customHeight="1" x14ac:dyDescent="0.2">
      <c r="A33" s="101"/>
      <c r="B33" s="18" t="s">
        <v>78</v>
      </c>
      <c r="C33" s="18" t="s">
        <v>79</v>
      </c>
      <c r="D33" s="18" t="s">
        <v>263</v>
      </c>
      <c r="E33" s="19">
        <v>2.5095999999999998</v>
      </c>
      <c r="F33" s="29">
        <v>0.91830000000000001</v>
      </c>
      <c r="G33" s="19">
        <v>2.3058999999999998</v>
      </c>
      <c r="H33" s="19">
        <v>2.6545999999999998</v>
      </c>
      <c r="I33" s="21">
        <f t="shared" si="0"/>
        <v>0.34870000000000001</v>
      </c>
      <c r="J33" s="22" t="str">
        <f t="shared" si="1"/>
        <v>2.5 ± 0.3</v>
      </c>
      <c r="K33" s="5">
        <v>2.4295</v>
      </c>
      <c r="L33" s="5">
        <v>2.5823</v>
      </c>
    </row>
    <row r="34" spans="1:12" ht="14.5" customHeight="1" x14ac:dyDescent="0.2">
      <c r="A34" s="100" t="s">
        <v>81</v>
      </c>
      <c r="B34" s="24" t="s">
        <v>82</v>
      </c>
      <c r="C34" s="24" t="s">
        <v>83</v>
      </c>
      <c r="D34" s="24"/>
      <c r="E34" s="25">
        <v>0.22969999999999999</v>
      </c>
      <c r="F34" s="26">
        <v>8883.2000000000007</v>
      </c>
      <c r="G34" s="25">
        <v>0</v>
      </c>
      <c r="H34" s="25">
        <v>0.88270000000000004</v>
      </c>
      <c r="I34" s="27">
        <f t="shared" si="0"/>
        <v>0.88270000000000004</v>
      </c>
      <c r="J34" s="28" t="str">
        <f t="shared" si="1"/>
        <v>0.2 ± 0.9</v>
      </c>
      <c r="K34" s="5">
        <v>0</v>
      </c>
      <c r="L34" s="5">
        <v>0.53100000000000003</v>
      </c>
    </row>
    <row r="35" spans="1:12" ht="16" x14ac:dyDescent="0.2">
      <c r="A35" s="100"/>
      <c r="B35" s="5" t="s">
        <v>84</v>
      </c>
      <c r="C35" s="5" t="s">
        <v>85</v>
      </c>
      <c r="D35" s="5"/>
      <c r="E35" s="13">
        <v>6.7755000000000001</v>
      </c>
      <c r="F35" s="7">
        <v>2.9165999999999999</v>
      </c>
      <c r="G35" s="13">
        <v>5.9554</v>
      </c>
      <c r="H35" s="13">
        <v>7.7549999999999999</v>
      </c>
      <c r="I35" s="16">
        <f t="shared" si="0"/>
        <v>1.7995999999999999</v>
      </c>
      <c r="J35" s="14" t="str">
        <f t="shared" si="1"/>
        <v>6.8 ± 1.8</v>
      </c>
      <c r="K35" s="5">
        <v>6.3647</v>
      </c>
      <c r="L35" s="5">
        <v>7.2271000000000001</v>
      </c>
    </row>
    <row r="36" spans="1:12" ht="16" x14ac:dyDescent="0.2">
      <c r="A36" s="100"/>
      <c r="B36" s="5" t="s">
        <v>86</v>
      </c>
      <c r="C36" s="5" t="s">
        <v>87</v>
      </c>
      <c r="D36" s="5" t="s">
        <v>264</v>
      </c>
      <c r="E36" s="13">
        <v>6.7755000000000001</v>
      </c>
      <c r="F36" s="7">
        <v>2.9165999999999999</v>
      </c>
      <c r="G36" s="13">
        <v>5.9554</v>
      </c>
      <c r="H36" s="13">
        <v>7.7549999999999999</v>
      </c>
      <c r="I36" s="16">
        <f t="shared" si="0"/>
        <v>1.7995999999999999</v>
      </c>
      <c r="J36" s="14" t="str">
        <f t="shared" si="1"/>
        <v>6.8 ± 1.8</v>
      </c>
      <c r="K36" s="5">
        <v>6.3647</v>
      </c>
      <c r="L36" s="5">
        <v>7.2271000000000001</v>
      </c>
    </row>
    <row r="37" spans="1:12" ht="16" x14ac:dyDescent="0.2">
      <c r="A37" s="100"/>
      <c r="B37" s="5" t="s">
        <v>88</v>
      </c>
      <c r="C37" s="5" t="s">
        <v>89</v>
      </c>
      <c r="D37" s="5" t="s">
        <v>265</v>
      </c>
      <c r="E37" s="13">
        <v>6.7755000000000001</v>
      </c>
      <c r="F37" s="7">
        <v>2.9165999999999999</v>
      </c>
      <c r="G37" s="13">
        <v>5.9554</v>
      </c>
      <c r="H37" s="13">
        <v>7.7549999999999999</v>
      </c>
      <c r="I37" s="16">
        <f t="shared" si="0"/>
        <v>1.7995999999999999</v>
      </c>
      <c r="J37" s="14" t="str">
        <f t="shared" si="1"/>
        <v>6.8 ± 1.8</v>
      </c>
      <c r="K37" s="5">
        <v>6.3647</v>
      </c>
      <c r="L37" s="5">
        <v>7.2271000000000001</v>
      </c>
    </row>
    <row r="38" spans="1:12" ht="16" x14ac:dyDescent="0.2">
      <c r="A38" s="101"/>
      <c r="B38" s="18" t="s">
        <v>90</v>
      </c>
      <c r="C38" s="18" t="s">
        <v>91</v>
      </c>
      <c r="D38" s="18" t="s">
        <v>266</v>
      </c>
      <c r="E38" s="19">
        <v>1.4663999999999999</v>
      </c>
      <c r="F38" s="20">
        <v>1480.8</v>
      </c>
      <c r="G38" s="19">
        <v>0.45800000000000002</v>
      </c>
      <c r="H38" s="19">
        <v>3.1383000000000001</v>
      </c>
      <c r="I38" s="21">
        <f t="shared" si="0"/>
        <v>2.6802999999999999</v>
      </c>
      <c r="J38" s="22" t="str">
        <f t="shared" si="1"/>
        <v>1.5 ± 2.7</v>
      </c>
      <c r="K38" s="5">
        <v>0.95379999999999998</v>
      </c>
      <c r="L38" s="5">
        <v>2.1671999999999998</v>
      </c>
    </row>
    <row r="39" spans="1:12" ht="14.5" customHeight="1" x14ac:dyDescent="0.2">
      <c r="A39" s="100" t="s">
        <v>92</v>
      </c>
      <c r="B39" s="5" t="s">
        <v>93</v>
      </c>
      <c r="C39" s="5" t="s">
        <v>94</v>
      </c>
      <c r="D39" s="5" t="s">
        <v>267</v>
      </c>
      <c r="E39" s="13">
        <v>58.953600000000002</v>
      </c>
      <c r="F39" s="8">
        <v>32.341799999999999</v>
      </c>
      <c r="G39" s="13">
        <v>58.136699999999998</v>
      </c>
      <c r="H39" s="13">
        <v>60.5901</v>
      </c>
      <c r="I39" s="16">
        <f t="shared" si="0"/>
        <v>2.453400000000002</v>
      </c>
      <c r="J39" s="14" t="str">
        <f t="shared" si="1"/>
        <v>59 ± 2.5</v>
      </c>
      <c r="K39" s="5">
        <v>58.534700000000001</v>
      </c>
      <c r="L39" s="5">
        <v>59.464700000000001</v>
      </c>
    </row>
    <row r="40" spans="1:12" ht="16" x14ac:dyDescent="0.2">
      <c r="A40" s="100"/>
      <c r="B40" s="24" t="s">
        <v>95</v>
      </c>
      <c r="C40" s="24" t="s">
        <v>96</v>
      </c>
      <c r="D40" s="24"/>
      <c r="E40" s="25">
        <v>-19.002099999999999</v>
      </c>
      <c r="F40" s="26">
        <v>8883.7000000000007</v>
      </c>
      <c r="G40" s="25">
        <v>-19.956399999999999</v>
      </c>
      <c r="H40" s="25">
        <v>-17.919699999999999</v>
      </c>
      <c r="I40" s="27">
        <f t="shared" si="0"/>
        <v>2.0366999999999997</v>
      </c>
      <c r="J40" s="28" t="str">
        <f t="shared" si="1"/>
        <v>-19 ± 2</v>
      </c>
      <c r="K40" s="5">
        <v>-19.417400000000001</v>
      </c>
      <c r="L40" s="5">
        <v>-18.504300000000001</v>
      </c>
    </row>
    <row r="41" spans="1:12" ht="16" x14ac:dyDescent="0.2">
      <c r="A41" s="100"/>
      <c r="B41" s="5" t="s">
        <v>98</v>
      </c>
      <c r="C41" s="5" t="s">
        <v>99</v>
      </c>
      <c r="D41" s="5" t="s">
        <v>268</v>
      </c>
      <c r="E41" s="13">
        <v>7.0052000000000003</v>
      </c>
      <c r="F41" s="8">
        <v>8883</v>
      </c>
      <c r="G41" s="13">
        <v>6.1852</v>
      </c>
      <c r="H41" s="13">
        <v>8.1005000000000003</v>
      </c>
      <c r="I41" s="16">
        <f t="shared" si="0"/>
        <v>1.9153000000000002</v>
      </c>
      <c r="J41" s="14" t="str">
        <f t="shared" si="1"/>
        <v>7 ± 1.9</v>
      </c>
      <c r="K41" s="5">
        <v>6.5928000000000004</v>
      </c>
      <c r="L41" s="5">
        <v>7.5286999999999997</v>
      </c>
    </row>
    <row r="42" spans="1:12" ht="16" x14ac:dyDescent="0.2">
      <c r="A42" s="100"/>
      <c r="B42" s="5" t="s">
        <v>100</v>
      </c>
      <c r="C42" s="5" t="s">
        <v>101</v>
      </c>
      <c r="D42" s="5" t="s">
        <v>269</v>
      </c>
      <c r="E42" s="13">
        <v>6.7941000000000003</v>
      </c>
      <c r="F42" s="7">
        <v>2.9234</v>
      </c>
      <c r="G42" s="13">
        <v>5.9741</v>
      </c>
      <c r="H42" s="13">
        <v>7.7735000000000003</v>
      </c>
      <c r="I42" s="16">
        <f t="shared" si="0"/>
        <v>1.7994000000000003</v>
      </c>
      <c r="J42" s="14" t="str">
        <f t="shared" si="1"/>
        <v>6.8 ± 1.8</v>
      </c>
      <c r="K42" s="5">
        <v>6.3891</v>
      </c>
      <c r="L42" s="5">
        <v>7.2049000000000003</v>
      </c>
    </row>
    <row r="43" spans="1:12" ht="16" x14ac:dyDescent="0.2">
      <c r="A43" s="101"/>
      <c r="B43" s="18" t="s">
        <v>102</v>
      </c>
      <c r="C43" s="18" t="s">
        <v>103</v>
      </c>
      <c r="D43" s="18" t="s">
        <v>270</v>
      </c>
      <c r="E43" s="19">
        <v>5.3090000000000002</v>
      </c>
      <c r="F43" s="20">
        <v>1480.6</v>
      </c>
      <c r="G43" s="48">
        <v>4.2108999999999996</v>
      </c>
      <c r="H43" s="19">
        <v>6.4196</v>
      </c>
      <c r="I43" s="49">
        <f t="shared" si="0"/>
        <v>2.2087000000000003</v>
      </c>
      <c r="J43" s="50" t="str">
        <f t="shared" si="1"/>
        <v>5.3 ± 2.2</v>
      </c>
      <c r="K43" s="5">
        <v>4.7618</v>
      </c>
      <c r="L43" s="5">
        <v>5.8666999999999998</v>
      </c>
    </row>
    <row r="44" spans="1:12" ht="14.5" customHeight="1" x14ac:dyDescent="0.2">
      <c r="A44" s="102" t="s">
        <v>104</v>
      </c>
      <c r="B44" s="5" t="s">
        <v>105</v>
      </c>
      <c r="C44" s="5" t="s">
        <v>106</v>
      </c>
      <c r="D44" s="5"/>
      <c r="E44" s="13">
        <v>1.544</v>
      </c>
      <c r="F44" s="7">
        <v>0.60329999999999995</v>
      </c>
      <c r="G44" s="13">
        <v>1.4715</v>
      </c>
      <c r="H44" s="13">
        <v>1.6457999999999999</v>
      </c>
      <c r="I44" s="16">
        <f t="shared" si="0"/>
        <v>0.1742999999999999</v>
      </c>
      <c r="J44" s="14" t="str">
        <f t="shared" si="1"/>
        <v>1.5 ± 0.2</v>
      </c>
      <c r="K44" s="5">
        <v>1.5077</v>
      </c>
      <c r="L44" s="5">
        <v>1.5841000000000001</v>
      </c>
    </row>
    <row r="45" spans="1:12" ht="14.5" customHeight="1" x14ac:dyDescent="0.2">
      <c r="A45" s="100"/>
      <c r="B45" s="5" t="s">
        <v>107</v>
      </c>
      <c r="C45" s="5" t="s">
        <v>108</v>
      </c>
      <c r="D45" s="5"/>
      <c r="E45" s="13">
        <v>0.37219999999999998</v>
      </c>
      <c r="F45" s="7">
        <v>0.19670000000000001</v>
      </c>
      <c r="G45" s="13">
        <v>0.29959999999999998</v>
      </c>
      <c r="H45" s="13">
        <v>0.47399999999999998</v>
      </c>
      <c r="I45" s="16">
        <f t="shared" si="0"/>
        <v>0.1744</v>
      </c>
      <c r="J45" s="14" t="str">
        <f t="shared" si="1"/>
        <v>0.4 ± 0.2</v>
      </c>
      <c r="K45" s="5">
        <v>0.33579999999999999</v>
      </c>
      <c r="L45" s="5">
        <v>0.41220000000000001</v>
      </c>
    </row>
    <row r="46" spans="1:12" ht="16" x14ac:dyDescent="0.2">
      <c r="A46" s="100"/>
      <c r="B46" s="5" t="s">
        <v>109</v>
      </c>
      <c r="C46" s="5" t="s">
        <v>110</v>
      </c>
      <c r="D46" s="5"/>
      <c r="E46" s="13">
        <v>0.1686</v>
      </c>
      <c r="F46" s="8">
        <v>0.1242</v>
      </c>
      <c r="G46" s="13">
        <v>6.6699999999999995E-2</v>
      </c>
      <c r="H46" s="13">
        <v>0.24629999999999999</v>
      </c>
      <c r="I46" s="16">
        <f t="shared" si="0"/>
        <v>0.17959999999999998</v>
      </c>
      <c r="J46" s="14" t="str">
        <f t="shared" si="1"/>
        <v>0.2 ± 0.2</v>
      </c>
      <c r="K46" s="5">
        <v>0.1285</v>
      </c>
      <c r="L46" s="5">
        <v>0.2049</v>
      </c>
    </row>
    <row r="47" spans="1:12" ht="16" x14ac:dyDescent="0.2">
      <c r="A47" s="100"/>
      <c r="B47" s="5" t="s">
        <v>111</v>
      </c>
      <c r="C47" s="5" t="s">
        <v>112</v>
      </c>
      <c r="D47" s="5"/>
      <c r="E47" s="13">
        <v>22.228000000000002</v>
      </c>
      <c r="F47" s="8">
        <v>8.2072000000000003</v>
      </c>
      <c r="G47" s="13">
        <v>21.928599999999999</v>
      </c>
      <c r="H47" s="13">
        <v>22.3005</v>
      </c>
      <c r="I47" s="16">
        <f t="shared" si="0"/>
        <v>0.37190000000000012</v>
      </c>
      <c r="J47" s="14" t="str">
        <f t="shared" si="1"/>
        <v>22.2 ± 0.4</v>
      </c>
      <c r="K47" s="5">
        <v>22.147400000000001</v>
      </c>
      <c r="L47" s="5">
        <v>22.264299999999999</v>
      </c>
    </row>
    <row r="48" spans="1:12" ht="16" x14ac:dyDescent="0.2">
      <c r="A48" s="100"/>
      <c r="B48" s="5" t="s">
        <v>113</v>
      </c>
      <c r="C48" s="5" t="s">
        <v>114</v>
      </c>
      <c r="D48" s="5"/>
      <c r="E48" s="13">
        <v>3.1511999999999998</v>
      </c>
      <c r="F48" s="8">
        <v>1.1662999999999999</v>
      </c>
      <c r="G48" s="13">
        <v>3.1093000000000002</v>
      </c>
      <c r="H48" s="13">
        <v>3.1511999999999998</v>
      </c>
      <c r="I48" s="16">
        <f t="shared" si="0"/>
        <v>4.1899999999999604E-2</v>
      </c>
      <c r="J48" s="14" t="str">
        <f t="shared" si="1"/>
        <v>3.2 ± 0</v>
      </c>
      <c r="K48" s="5">
        <v>3.1404000000000001</v>
      </c>
      <c r="L48" s="5">
        <v>3.1511999999999998</v>
      </c>
    </row>
    <row r="49" spans="1:12" ht="16" x14ac:dyDescent="0.2">
      <c r="A49" s="100"/>
      <c r="B49" s="5" t="s">
        <v>115</v>
      </c>
      <c r="C49" s="5" t="s">
        <v>116</v>
      </c>
      <c r="D49" s="5"/>
      <c r="E49" s="13">
        <v>0.8044</v>
      </c>
      <c r="F49" s="8">
        <v>0.29770000000000002</v>
      </c>
      <c r="G49" s="13">
        <v>0.79369999999999996</v>
      </c>
      <c r="H49" s="13">
        <v>0.8044</v>
      </c>
      <c r="I49" s="16">
        <f t="shared" si="0"/>
        <v>1.0700000000000043E-2</v>
      </c>
      <c r="J49" s="14" t="str">
        <f t="shared" si="1"/>
        <v>0.8 ± 0</v>
      </c>
      <c r="K49" s="5">
        <v>0.80159999999999998</v>
      </c>
      <c r="L49" s="5">
        <v>0.8044</v>
      </c>
    </row>
    <row r="50" spans="1:12" ht="32" x14ac:dyDescent="0.2">
      <c r="A50" s="100"/>
      <c r="B50" s="5" t="s">
        <v>117</v>
      </c>
      <c r="C50" s="5" t="s">
        <v>118</v>
      </c>
      <c r="D50" s="5"/>
      <c r="E50" s="13">
        <v>0.67469999999999997</v>
      </c>
      <c r="F50" s="8">
        <v>0.24970000000000001</v>
      </c>
      <c r="G50" s="13">
        <v>0.66569999999999996</v>
      </c>
      <c r="H50" s="13">
        <v>0.67469999999999997</v>
      </c>
      <c r="I50" s="16">
        <f t="shared" si="0"/>
        <v>9.000000000000008E-3</v>
      </c>
      <c r="J50" s="14" t="str">
        <f t="shared" si="1"/>
        <v>0.7 ± 0</v>
      </c>
      <c r="K50" s="5">
        <v>0.67230000000000001</v>
      </c>
      <c r="L50" s="5">
        <v>0.67469999999999997</v>
      </c>
    </row>
    <row r="51" spans="1:12" ht="16" x14ac:dyDescent="0.2">
      <c r="A51" s="100"/>
      <c r="B51" s="5" t="s">
        <v>119</v>
      </c>
      <c r="C51" s="5" t="s">
        <v>120</v>
      </c>
      <c r="D51" s="5"/>
      <c r="E51" s="13">
        <v>7.1487999999999996</v>
      </c>
      <c r="F51" s="8">
        <v>7402.2</v>
      </c>
      <c r="G51" s="13">
        <v>6.6437999999999997</v>
      </c>
      <c r="H51" s="13">
        <v>7.2937000000000003</v>
      </c>
      <c r="I51" s="16">
        <f t="shared" si="0"/>
        <v>0.64990000000000059</v>
      </c>
      <c r="J51" s="14" t="str">
        <f t="shared" si="1"/>
        <v>7.1 ± 0.6</v>
      </c>
      <c r="K51" s="5">
        <v>6.8940999999999999</v>
      </c>
      <c r="L51" s="5">
        <v>7.2214</v>
      </c>
    </row>
    <row r="52" spans="1:12" ht="16" x14ac:dyDescent="0.2">
      <c r="A52" s="100"/>
      <c r="B52" s="5" t="s">
        <v>121</v>
      </c>
      <c r="C52" s="5" t="s">
        <v>122</v>
      </c>
      <c r="D52" s="5"/>
      <c r="E52" s="13">
        <v>6.7900000000000002E-2</v>
      </c>
      <c r="F52" s="8">
        <v>7402.4</v>
      </c>
      <c r="G52" s="13">
        <v>0</v>
      </c>
      <c r="H52" s="13">
        <v>0.57520000000000004</v>
      </c>
      <c r="I52" s="16">
        <f t="shared" si="0"/>
        <v>0.57520000000000004</v>
      </c>
      <c r="J52" s="14" t="str">
        <f t="shared" si="1"/>
        <v>0.1 ± 0.6</v>
      </c>
      <c r="K52" s="5">
        <v>0</v>
      </c>
      <c r="L52" s="5">
        <v>0.31290000000000001</v>
      </c>
    </row>
    <row r="53" spans="1:12" ht="16" x14ac:dyDescent="0.2">
      <c r="A53" s="100"/>
      <c r="B53" s="5" t="s">
        <v>123</v>
      </c>
      <c r="C53" s="5" t="s">
        <v>124</v>
      </c>
      <c r="D53" s="5"/>
      <c r="E53" s="13">
        <v>0.8952</v>
      </c>
      <c r="F53" s="7">
        <v>0.33129999999999998</v>
      </c>
      <c r="G53" s="13">
        <v>0.88329999999999997</v>
      </c>
      <c r="H53" s="13">
        <v>0.8952</v>
      </c>
      <c r="I53" s="16">
        <f t="shared" si="0"/>
        <v>1.1900000000000022E-2</v>
      </c>
      <c r="J53" s="14" t="str">
        <f t="shared" si="1"/>
        <v>0.9 ± 0</v>
      </c>
      <c r="K53" s="5">
        <v>0.89219999999999999</v>
      </c>
      <c r="L53" s="5">
        <v>0.8952</v>
      </c>
    </row>
    <row r="54" spans="1:12" ht="16" x14ac:dyDescent="0.2">
      <c r="A54" s="100"/>
      <c r="B54" s="5" t="s">
        <v>125</v>
      </c>
      <c r="C54" s="5" t="s">
        <v>126</v>
      </c>
      <c r="D54" s="5"/>
      <c r="E54" s="13">
        <v>1.8423</v>
      </c>
      <c r="F54" s="7">
        <v>0.68189999999999995</v>
      </c>
      <c r="G54" s="13">
        <v>1.8179000000000001</v>
      </c>
      <c r="H54" s="13">
        <v>1.8423</v>
      </c>
      <c r="I54" s="16">
        <f t="shared" si="0"/>
        <v>2.4399999999999977E-2</v>
      </c>
      <c r="J54" s="14" t="str">
        <f t="shared" si="1"/>
        <v>1.8 ± 0</v>
      </c>
      <c r="K54" s="5">
        <v>1.8360000000000001</v>
      </c>
      <c r="L54" s="5">
        <v>1.8423</v>
      </c>
    </row>
    <row r="55" spans="1:12" ht="16" x14ac:dyDescent="0.2">
      <c r="A55" s="100"/>
      <c r="B55" s="5" t="s">
        <v>127</v>
      </c>
      <c r="C55" s="5" t="s">
        <v>128</v>
      </c>
      <c r="D55" s="5"/>
      <c r="E55" s="13">
        <v>3.4033000000000002</v>
      </c>
      <c r="F55" s="8">
        <v>1.2410000000000001</v>
      </c>
      <c r="G55" s="13">
        <v>3.1995</v>
      </c>
      <c r="H55" s="13">
        <v>3.5482999999999998</v>
      </c>
      <c r="I55" s="16">
        <f t="shared" si="0"/>
        <v>0.34879999999999978</v>
      </c>
      <c r="J55" s="14" t="str">
        <f t="shared" si="1"/>
        <v>3.4 ± 0.3</v>
      </c>
      <c r="K55" s="5">
        <v>3.3231999999999999</v>
      </c>
      <c r="L55" s="5">
        <v>3.476</v>
      </c>
    </row>
    <row r="56" spans="1:12" ht="16" x14ac:dyDescent="0.2">
      <c r="A56" s="100"/>
      <c r="B56" s="5" t="s">
        <v>129</v>
      </c>
      <c r="C56" s="5" t="s">
        <v>130</v>
      </c>
      <c r="D56" s="5"/>
      <c r="E56" s="13">
        <v>1.5869</v>
      </c>
      <c r="F56" s="8">
        <v>0.59450000000000003</v>
      </c>
      <c r="G56" s="13">
        <v>1.3831</v>
      </c>
      <c r="H56" s="13">
        <v>1.7423</v>
      </c>
      <c r="I56" s="16">
        <f t="shared" si="0"/>
        <v>0.35919999999999996</v>
      </c>
      <c r="J56" s="14" t="str">
        <f t="shared" si="1"/>
        <v>1.6 ± 0.4</v>
      </c>
      <c r="K56" s="5">
        <v>1.5067999999999999</v>
      </c>
      <c r="L56" s="5">
        <v>1.6595</v>
      </c>
    </row>
    <row r="57" spans="1:12" ht="32" x14ac:dyDescent="0.2">
      <c r="A57" s="100"/>
      <c r="B57" s="5" t="s">
        <v>131</v>
      </c>
      <c r="C57" s="5" t="s">
        <v>132</v>
      </c>
      <c r="D57" s="5"/>
      <c r="E57" s="13">
        <v>1.8700000000000001E-2</v>
      </c>
      <c r="F57" s="8">
        <v>6.8999999999999999E-3</v>
      </c>
      <c r="G57" s="13">
        <v>1.84E-2</v>
      </c>
      <c r="H57" s="13">
        <v>1.8700000000000001E-2</v>
      </c>
      <c r="I57" s="16">
        <f t="shared" si="0"/>
        <v>3.0000000000000165E-4</v>
      </c>
      <c r="J57" s="14" t="str">
        <f t="shared" si="1"/>
        <v>0 ± 0</v>
      </c>
      <c r="K57" s="5">
        <v>1.8599999999999998E-2</v>
      </c>
      <c r="L57" s="5">
        <v>1.8700000000000001E-2</v>
      </c>
    </row>
    <row r="58" spans="1:12" ht="16" x14ac:dyDescent="0.2">
      <c r="A58" s="100"/>
      <c r="B58" s="5" t="s">
        <v>133</v>
      </c>
      <c r="C58" s="5" t="s">
        <v>134</v>
      </c>
      <c r="D58" s="5"/>
      <c r="E58" s="13">
        <v>0.22939999999999999</v>
      </c>
      <c r="F58" s="8">
        <v>8.4900000000000003E-2</v>
      </c>
      <c r="G58" s="13">
        <v>0.2263</v>
      </c>
      <c r="H58" s="13">
        <v>0.22939999999999999</v>
      </c>
      <c r="I58" s="16">
        <f t="shared" si="0"/>
        <v>3.0999999999999917E-3</v>
      </c>
      <c r="J58" s="14" t="str">
        <f t="shared" si="1"/>
        <v>0.2 ± 0</v>
      </c>
      <c r="K58" s="5">
        <v>0.2286</v>
      </c>
      <c r="L58" s="5">
        <v>0.22939999999999999</v>
      </c>
    </row>
    <row r="59" spans="1:12" ht="32" x14ac:dyDescent="0.2">
      <c r="A59" s="100"/>
      <c r="B59" s="5" t="s">
        <v>135</v>
      </c>
      <c r="C59" s="5" t="s">
        <v>136</v>
      </c>
      <c r="D59" s="5"/>
      <c r="E59" s="13">
        <v>1.2196</v>
      </c>
      <c r="F59" s="8">
        <v>0.45140000000000002</v>
      </c>
      <c r="G59" s="13">
        <v>1.2034</v>
      </c>
      <c r="H59" s="13">
        <v>1.2196</v>
      </c>
      <c r="I59" s="16">
        <f t="shared" si="0"/>
        <v>1.6199999999999992E-2</v>
      </c>
      <c r="J59" s="14" t="str">
        <f t="shared" si="1"/>
        <v>1.2 ± 0</v>
      </c>
      <c r="K59" s="5">
        <v>1.2154</v>
      </c>
      <c r="L59" s="5">
        <v>1.2196</v>
      </c>
    </row>
    <row r="60" spans="1:12" ht="16" x14ac:dyDescent="0.2">
      <c r="A60" s="100"/>
      <c r="B60" s="5" t="s">
        <v>137</v>
      </c>
      <c r="C60" s="5" t="s">
        <v>138</v>
      </c>
      <c r="D60" s="5"/>
      <c r="E60" s="13">
        <v>1.1936</v>
      </c>
      <c r="F60" s="8">
        <v>0.44180000000000003</v>
      </c>
      <c r="G60" s="13">
        <v>1.1778</v>
      </c>
      <c r="H60" s="13">
        <v>1.1936</v>
      </c>
      <c r="I60" s="16">
        <f t="shared" si="0"/>
        <v>1.5800000000000036E-2</v>
      </c>
      <c r="J60" s="14" t="str">
        <f t="shared" si="1"/>
        <v>1.2 ± 0</v>
      </c>
      <c r="K60" s="5">
        <v>1.1895</v>
      </c>
      <c r="L60" s="5">
        <v>1.1936</v>
      </c>
    </row>
    <row r="61" spans="1:12" ht="16" x14ac:dyDescent="0.2">
      <c r="A61" s="100"/>
      <c r="B61" s="5" t="s">
        <v>139</v>
      </c>
      <c r="C61" s="5" t="s">
        <v>140</v>
      </c>
      <c r="D61" s="5"/>
      <c r="E61" s="13">
        <v>0.62280000000000002</v>
      </c>
      <c r="F61" s="8">
        <v>0.23050000000000001</v>
      </c>
      <c r="G61" s="13">
        <v>0.61450000000000005</v>
      </c>
      <c r="H61" s="13">
        <v>0.62280000000000002</v>
      </c>
      <c r="I61" s="16">
        <f t="shared" si="0"/>
        <v>8.2999999999999741E-3</v>
      </c>
      <c r="J61" s="14" t="str">
        <f t="shared" si="1"/>
        <v>0.6 ± 0</v>
      </c>
      <c r="K61" s="5">
        <v>0.62060000000000004</v>
      </c>
      <c r="L61" s="5">
        <v>0.62280000000000002</v>
      </c>
    </row>
    <row r="62" spans="1:12" ht="16" x14ac:dyDescent="0.2">
      <c r="A62" s="100"/>
      <c r="B62" s="5" t="s">
        <v>141</v>
      </c>
      <c r="C62" s="5" t="s">
        <v>142</v>
      </c>
      <c r="D62" s="5"/>
      <c r="E62" s="13">
        <v>0.36330000000000001</v>
      </c>
      <c r="F62" s="8">
        <v>0.13450000000000001</v>
      </c>
      <c r="G62" s="13">
        <v>0.35849999999999999</v>
      </c>
      <c r="H62" s="13">
        <v>0.36330000000000001</v>
      </c>
      <c r="I62" s="16">
        <f t="shared" si="0"/>
        <v>4.8000000000000265E-3</v>
      </c>
      <c r="J62" s="14" t="str">
        <f t="shared" si="1"/>
        <v>0.4 ± 0</v>
      </c>
      <c r="K62" s="5">
        <v>0.36199999999999999</v>
      </c>
      <c r="L62" s="5">
        <v>0.36330000000000001</v>
      </c>
    </row>
    <row r="63" spans="1:12" ht="32" x14ac:dyDescent="0.2">
      <c r="A63" s="100"/>
      <c r="B63" s="5" t="s">
        <v>143</v>
      </c>
      <c r="C63" s="5" t="s">
        <v>144</v>
      </c>
      <c r="D63" s="5"/>
      <c r="E63" s="13">
        <v>1.14E-2</v>
      </c>
      <c r="F63" s="8">
        <v>4.1999999999999997E-3</v>
      </c>
      <c r="G63" s="13">
        <v>1.1299999999999999E-2</v>
      </c>
      <c r="H63" s="13">
        <v>1.14E-2</v>
      </c>
      <c r="I63" s="16">
        <f t="shared" si="0"/>
        <v>1.0000000000000113E-4</v>
      </c>
      <c r="J63" s="14" t="str">
        <f t="shared" si="1"/>
        <v>0 ± 0</v>
      </c>
      <c r="K63" s="5">
        <v>1.14E-2</v>
      </c>
      <c r="L63" s="5">
        <v>1.14E-2</v>
      </c>
    </row>
    <row r="64" spans="1:12" ht="16" x14ac:dyDescent="0.2">
      <c r="A64" s="100"/>
      <c r="B64" s="5" t="s">
        <v>145</v>
      </c>
      <c r="C64" s="5" t="s">
        <v>146</v>
      </c>
      <c r="D64" s="5"/>
      <c r="E64" s="13">
        <v>0.31140000000000001</v>
      </c>
      <c r="F64" s="8">
        <v>0.1152</v>
      </c>
      <c r="G64" s="13">
        <v>0.30719999999999997</v>
      </c>
      <c r="H64" s="13">
        <v>0.31140000000000001</v>
      </c>
      <c r="I64" s="16">
        <f t="shared" si="0"/>
        <v>4.200000000000037E-3</v>
      </c>
      <c r="J64" s="14" t="str">
        <f t="shared" si="1"/>
        <v>0.3 ± 0</v>
      </c>
      <c r="K64" s="5">
        <v>0.31030000000000002</v>
      </c>
      <c r="L64" s="5">
        <v>0.31140000000000001</v>
      </c>
    </row>
    <row r="65" spans="1:12" ht="16" x14ac:dyDescent="0.2">
      <c r="A65" s="100"/>
      <c r="B65" s="5" t="s">
        <v>147</v>
      </c>
      <c r="C65" s="5" t="s">
        <v>148</v>
      </c>
      <c r="D65" s="5"/>
      <c r="E65" s="13">
        <v>0.77849999999999997</v>
      </c>
      <c r="F65" s="8">
        <v>0.28810000000000002</v>
      </c>
      <c r="G65" s="13">
        <v>0.7681</v>
      </c>
      <c r="H65" s="13">
        <v>0.77849999999999997</v>
      </c>
      <c r="I65" s="16">
        <f t="shared" si="0"/>
        <v>1.0399999999999965E-2</v>
      </c>
      <c r="J65" s="14" t="str">
        <f t="shared" si="1"/>
        <v>0.8 ± 0</v>
      </c>
      <c r="K65" s="5">
        <v>0.77580000000000005</v>
      </c>
      <c r="L65" s="5">
        <v>0.77849999999999997</v>
      </c>
    </row>
    <row r="66" spans="1:12" ht="32" x14ac:dyDescent="0.2">
      <c r="A66" s="101"/>
      <c r="B66" s="18" t="s">
        <v>149</v>
      </c>
      <c r="C66" s="18" t="s">
        <v>150</v>
      </c>
      <c r="D66" s="18"/>
      <c r="E66" s="19">
        <v>1.2455000000000001</v>
      </c>
      <c r="F66" s="20">
        <v>0.46100000000000002</v>
      </c>
      <c r="G66" s="19">
        <v>1.2290000000000001</v>
      </c>
      <c r="H66" s="19">
        <v>1.2455000000000001</v>
      </c>
      <c r="I66" s="21">
        <f t="shared" ref="I66:I71" si="2">ABS(G66-H66)</f>
        <v>1.6499999999999959E-2</v>
      </c>
      <c r="J66" s="22" t="str">
        <f t="shared" ref="J66:J71" si="3">_xlfn.CONCAT(ROUND(E66,1)&amp;" ± "&amp;ROUND(I66,1))</f>
        <v>1.2 ± 0</v>
      </c>
      <c r="K66" s="5">
        <v>1.2413000000000001</v>
      </c>
      <c r="L66" s="5">
        <v>1.2455000000000001</v>
      </c>
    </row>
    <row r="67" spans="1:12" ht="112" x14ac:dyDescent="0.2">
      <c r="A67" s="5"/>
      <c r="B67" s="5" t="s">
        <v>151</v>
      </c>
      <c r="C67" s="5" t="s">
        <v>152</v>
      </c>
      <c r="D67" s="5" t="s">
        <v>271</v>
      </c>
      <c r="E67" s="13">
        <v>5.1897000000000002</v>
      </c>
      <c r="F67" s="8">
        <v>1.9208000000000001</v>
      </c>
      <c r="G67" s="13">
        <v>5.1208</v>
      </c>
      <c r="H67" s="13">
        <v>5.1897000000000002</v>
      </c>
      <c r="I67" s="16">
        <f t="shared" si="2"/>
        <v>6.8900000000000183E-2</v>
      </c>
      <c r="J67" s="14" t="str">
        <f t="shared" si="3"/>
        <v>5.2 ± 0.1</v>
      </c>
      <c r="K67" s="5">
        <v>5.1718999999999999</v>
      </c>
      <c r="L67" s="5">
        <v>5.1897000000000002</v>
      </c>
    </row>
    <row r="68" spans="1:12" ht="16" x14ac:dyDescent="0.2">
      <c r="A68" s="5"/>
      <c r="B68" s="5" t="s">
        <v>153</v>
      </c>
      <c r="C68" s="5" t="s">
        <v>154</v>
      </c>
      <c r="D68" s="5" t="s">
        <v>272</v>
      </c>
      <c r="E68" s="13">
        <v>732.68920000000003</v>
      </c>
      <c r="F68" s="8">
        <v>8915.7999999999993</v>
      </c>
      <c r="G68" s="13">
        <v>728.56479999999999</v>
      </c>
      <c r="H68" s="13">
        <v>746.42179999999996</v>
      </c>
      <c r="I68" s="16">
        <f t="shared" si="2"/>
        <v>17.856999999999971</v>
      </c>
      <c r="J68" s="14" t="str">
        <f t="shared" si="3"/>
        <v>732.7 ± 17.9</v>
      </c>
      <c r="K68" s="5">
        <v>730.83789999999999</v>
      </c>
      <c r="L68" s="5">
        <v>736.42719999999997</v>
      </c>
    </row>
    <row r="69" spans="1:12" ht="16" x14ac:dyDescent="0.2">
      <c r="A69" s="5"/>
      <c r="B69" s="5" t="s">
        <v>155</v>
      </c>
      <c r="C69" s="5" t="s">
        <v>156</v>
      </c>
      <c r="D69" s="5"/>
      <c r="E69" s="13">
        <v>9.9999999999999995E-8</v>
      </c>
      <c r="F69" s="8">
        <v>3414.4</v>
      </c>
      <c r="G69" s="13">
        <v>0</v>
      </c>
      <c r="H69" s="13">
        <v>9.5710999999999995</v>
      </c>
      <c r="I69" s="16">
        <f t="shared" si="2"/>
        <v>9.5710999999999995</v>
      </c>
      <c r="J69" s="14" t="str">
        <f t="shared" si="3"/>
        <v>0 ± 9.6</v>
      </c>
      <c r="K69" s="5">
        <v>0</v>
      </c>
      <c r="L69" s="5">
        <v>2.4538000000000002</v>
      </c>
    </row>
    <row r="70" spans="1:12" ht="16" x14ac:dyDescent="0.2">
      <c r="A70" s="5"/>
      <c r="B70" s="5" t="s">
        <v>157</v>
      </c>
      <c r="C70" s="5" t="s">
        <v>158</v>
      </c>
      <c r="D70" s="5"/>
      <c r="E70" s="13">
        <v>204.2585</v>
      </c>
      <c r="F70" s="7">
        <v>130.9828</v>
      </c>
      <c r="G70" s="7">
        <v>202.66470000000001</v>
      </c>
      <c r="H70" s="7">
        <v>208.1858</v>
      </c>
      <c r="I70" s="16">
        <f t="shared" si="2"/>
        <v>5.5210999999999899</v>
      </c>
      <c r="J70" s="14" t="str">
        <f t="shared" si="3"/>
        <v>204.3 ± 5.5</v>
      </c>
      <c r="K70" s="5">
        <v>203.84979999999999</v>
      </c>
      <c r="L70" s="5">
        <v>205.273</v>
      </c>
    </row>
    <row r="71" spans="1:12" ht="16" x14ac:dyDescent="0.2">
      <c r="A71" s="5"/>
      <c r="B71" s="5" t="s">
        <v>159</v>
      </c>
      <c r="C71" s="24" t="s">
        <v>160</v>
      </c>
      <c r="D71" s="24" t="s">
        <v>273</v>
      </c>
      <c r="E71" s="25">
        <v>129.76949999999999</v>
      </c>
      <c r="F71" s="25">
        <v>79.626499999999993</v>
      </c>
      <c r="G71" s="51" t="s">
        <v>170</v>
      </c>
      <c r="H71" s="25">
        <v>132.0301</v>
      </c>
      <c r="I71" s="52" t="e">
        <f t="shared" si="2"/>
        <v>#VALUE!</v>
      </c>
      <c r="J71" s="53" t="e">
        <f t="shared" si="3"/>
        <v>#VALUE!</v>
      </c>
      <c r="K71" s="17" t="s">
        <v>170</v>
      </c>
      <c r="L71" s="17">
        <v>130.3537</v>
      </c>
    </row>
    <row r="72" spans="1:12" x14ac:dyDescent="0.2">
      <c r="A72" s="5"/>
      <c r="B72" s="5"/>
      <c r="C72" s="5"/>
      <c r="D72" s="5"/>
      <c r="E72" s="13"/>
      <c r="F72" s="37"/>
      <c r="G72" s="37"/>
      <c r="H72" s="37"/>
      <c r="I72" s="16"/>
      <c r="J72" s="14"/>
      <c r="K72" s="17"/>
      <c r="L72" s="17"/>
    </row>
    <row r="73" spans="1:12" x14ac:dyDescent="0.2">
      <c r="A73" s="5"/>
      <c r="B73" s="5"/>
      <c r="C73" s="5"/>
      <c r="D73" s="5"/>
      <c r="E73" s="13"/>
      <c r="F73" s="37"/>
      <c r="G73" s="37"/>
      <c r="H73" s="37"/>
      <c r="I73" s="16"/>
      <c r="J73" s="14"/>
      <c r="K73" s="17"/>
      <c r="L73" s="17"/>
    </row>
    <row r="74" spans="1:12" x14ac:dyDescent="0.2">
      <c r="A74" s="5"/>
      <c r="B74" s="5"/>
      <c r="C74" s="5"/>
      <c r="D74" s="5"/>
      <c r="E74" s="13"/>
      <c r="F74" s="37"/>
      <c r="G74" s="37"/>
      <c r="H74" s="37"/>
      <c r="I74" s="16"/>
      <c r="J74" s="14"/>
      <c r="K74" s="17"/>
      <c r="L74" s="17"/>
    </row>
    <row r="75" spans="1:12" x14ac:dyDescent="0.2">
      <c r="A75" s="5"/>
      <c r="B75" s="5"/>
      <c r="C75" s="5"/>
      <c r="D75" s="5"/>
      <c r="E75" s="13"/>
      <c r="F75" s="37"/>
      <c r="G75" s="37"/>
      <c r="H75" s="37"/>
      <c r="I75" s="16"/>
      <c r="J75" s="14"/>
      <c r="K75" s="17"/>
      <c r="L75" s="17"/>
    </row>
    <row r="76" spans="1:12" x14ac:dyDescent="0.2">
      <c r="A76" s="5"/>
      <c r="B76" s="5"/>
      <c r="C76" s="5"/>
      <c r="D76" s="5"/>
      <c r="E76" s="13"/>
      <c r="F76" s="37"/>
      <c r="G76" s="37"/>
      <c r="H76" s="37"/>
      <c r="I76" s="16"/>
      <c r="J76" s="14"/>
      <c r="K76" s="17"/>
      <c r="L76" s="17"/>
    </row>
    <row r="77" spans="1:12" x14ac:dyDescent="0.2">
      <c r="A77" s="5"/>
      <c r="B77" s="5"/>
      <c r="C77" s="5"/>
      <c r="D77" s="5"/>
      <c r="E77" s="13"/>
      <c r="F77" s="37"/>
      <c r="G77" s="37"/>
      <c r="H77" s="38"/>
      <c r="I77" s="16"/>
      <c r="J77" s="14"/>
      <c r="K77" s="17"/>
      <c r="L77" s="17"/>
    </row>
    <row r="78" spans="1:12" x14ac:dyDescent="0.2">
      <c r="B78" s="5"/>
      <c r="C78" s="5"/>
      <c r="D78" s="5"/>
      <c r="E78" s="13"/>
      <c r="F78" s="37"/>
      <c r="G78" s="37"/>
      <c r="H78" s="37"/>
      <c r="I78" s="16"/>
      <c r="J78" s="14"/>
      <c r="K78" s="17"/>
      <c r="L78" s="17"/>
    </row>
    <row r="79" spans="1:12" x14ac:dyDescent="0.2">
      <c r="B79" s="5"/>
      <c r="C79" s="5"/>
      <c r="D79" s="5"/>
      <c r="E79" s="13"/>
      <c r="F79" s="37"/>
      <c r="G79" s="37"/>
      <c r="H79" s="37"/>
      <c r="I79" s="16"/>
      <c r="J79" s="14"/>
      <c r="K79" s="17"/>
      <c r="L79" s="17"/>
    </row>
    <row r="80" spans="1:12" x14ac:dyDescent="0.2">
      <c r="B80" s="5"/>
      <c r="C80" s="5"/>
      <c r="D80" s="5"/>
      <c r="E80" s="13"/>
      <c r="F80" s="37"/>
      <c r="G80" s="37"/>
      <c r="H80" s="37"/>
      <c r="I80" s="16"/>
      <c r="J80" s="14"/>
      <c r="K80" s="17"/>
      <c r="L80" s="17"/>
    </row>
    <row r="81" spans="2:12" x14ac:dyDescent="0.2">
      <c r="B81" s="5"/>
      <c r="C81" s="5"/>
      <c r="D81" s="5"/>
      <c r="E81" s="13"/>
      <c r="F81" s="37"/>
      <c r="G81" s="37"/>
      <c r="H81" s="37"/>
      <c r="I81" s="16"/>
      <c r="J81" s="14"/>
      <c r="K81" s="17"/>
      <c r="L81" s="17"/>
    </row>
    <row r="82" spans="2:12" x14ac:dyDescent="0.2">
      <c r="B82" s="5"/>
      <c r="C82" s="5"/>
      <c r="D82" s="5"/>
      <c r="E82" s="13"/>
      <c r="F82" s="37"/>
      <c r="G82" s="39"/>
      <c r="H82" s="39"/>
      <c r="I82" s="16"/>
      <c r="J82" s="14"/>
      <c r="K82" s="17"/>
      <c r="L82" s="17"/>
    </row>
    <row r="83" spans="2:12" x14ac:dyDescent="0.2">
      <c r="B83" s="5"/>
      <c r="C83" s="5"/>
      <c r="D83" s="5"/>
      <c r="E83" s="7"/>
      <c r="F83" s="37"/>
      <c r="G83" s="37"/>
      <c r="H83" s="37"/>
      <c r="I83" s="16"/>
      <c r="J83" s="14"/>
      <c r="K83" s="17"/>
      <c r="L83" s="17"/>
    </row>
    <row r="84" spans="2:12" x14ac:dyDescent="0.2">
      <c r="B84" s="5"/>
      <c r="C84" s="5"/>
      <c r="D84" s="5"/>
      <c r="E84" s="7"/>
      <c r="F84" s="37"/>
      <c r="G84" s="37"/>
      <c r="H84" s="37"/>
      <c r="I84" s="16"/>
      <c r="J84" s="14"/>
      <c r="K84" s="17"/>
      <c r="L84" s="17"/>
    </row>
    <row r="85" spans="2:12" x14ac:dyDescent="0.2">
      <c r="I85" s="42"/>
      <c r="J85" s="43"/>
      <c r="K85" s="17"/>
      <c r="L85" s="17"/>
    </row>
    <row r="86" spans="2:12" x14ac:dyDescent="0.2">
      <c r="K86" s="44"/>
      <c r="L86" s="44"/>
    </row>
  </sheetData>
  <mergeCells count="8">
    <mergeCell ref="A39:A43"/>
    <mergeCell ref="A44:A66"/>
    <mergeCell ref="A4:A11"/>
    <mergeCell ref="N5:N11"/>
    <mergeCell ref="A12:A20"/>
    <mergeCell ref="A21:A29"/>
    <mergeCell ref="A30:A33"/>
    <mergeCell ref="A34:A3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8FD3-F830-4492-B1FD-6966FE1BA261}">
  <dimension ref="A1:T86"/>
  <sheetViews>
    <sheetView zoomScale="90" zoomScaleNormal="90" workbookViewId="0">
      <selection activeCell="G70" activeCellId="1" sqref="E2:E70 G2:H70"/>
    </sheetView>
  </sheetViews>
  <sheetFormatPr baseColWidth="10" defaultColWidth="8.83203125" defaultRowHeight="15" x14ac:dyDescent="0.2"/>
  <cols>
    <col min="1" max="1" width="13.6640625" style="6" customWidth="1"/>
    <col min="2" max="2" width="14.83203125" style="6" customWidth="1"/>
    <col min="3" max="4" width="51.33203125" style="6" customWidth="1"/>
    <col min="5" max="5" width="9.1640625" style="40" customWidth="1"/>
    <col min="6" max="8" width="9.1640625" style="41" customWidth="1"/>
    <col min="9" max="9" width="9.1640625" style="45" customWidth="1"/>
    <col min="10" max="10" width="11.83203125" style="40" bestFit="1" customWidth="1"/>
    <col min="11" max="12" width="9.1640625" style="6" customWidth="1"/>
    <col min="14" max="14" width="46.5" style="6" customWidth="1"/>
    <col min="17" max="17" width="33" customWidth="1"/>
  </cols>
  <sheetData>
    <row r="1" spans="1:20" ht="16" x14ac:dyDescent="0.2">
      <c r="A1" s="1"/>
      <c r="B1" s="1" t="s">
        <v>0</v>
      </c>
      <c r="C1" s="1" t="s">
        <v>1</v>
      </c>
      <c r="D1" s="1" t="s">
        <v>233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>
        <f>AVERAGE(I3:I72)</f>
        <v>43.470668181818176</v>
      </c>
      <c r="K1" s="2" t="s">
        <v>7</v>
      </c>
      <c r="L1" s="2" t="s">
        <v>8</v>
      </c>
      <c r="M1" s="5"/>
      <c r="N1" s="1" t="s">
        <v>9</v>
      </c>
    </row>
    <row r="2" spans="1:20" ht="16" x14ac:dyDescent="0.2">
      <c r="A2" s="6">
        <f>COUNTA(B2:B80)</f>
        <v>69</v>
      </c>
      <c r="B2" s="5" t="s">
        <v>171</v>
      </c>
      <c r="C2" s="5" t="s">
        <v>172</v>
      </c>
      <c r="D2" s="5" t="s">
        <v>325</v>
      </c>
      <c r="E2" s="7">
        <v>100</v>
      </c>
      <c r="F2" s="8">
        <v>13616</v>
      </c>
      <c r="G2" s="7">
        <v>100</v>
      </c>
      <c r="H2" s="7">
        <v>100</v>
      </c>
      <c r="I2" s="9"/>
      <c r="J2" s="14">
        <v>100</v>
      </c>
      <c r="K2" s="5">
        <v>100</v>
      </c>
      <c r="L2" s="5">
        <v>100</v>
      </c>
      <c r="N2" s="11" t="s">
        <v>173</v>
      </c>
      <c r="P2" s="54" t="s">
        <v>0</v>
      </c>
      <c r="Q2" s="54" t="s">
        <v>174</v>
      </c>
      <c r="R2" s="54" t="s">
        <v>2</v>
      </c>
      <c r="S2" s="54" t="s">
        <v>175</v>
      </c>
      <c r="T2" s="54" t="s">
        <v>176</v>
      </c>
    </row>
    <row r="3" spans="1:20" ht="16" x14ac:dyDescent="0.2">
      <c r="A3" s="100" t="s">
        <v>13</v>
      </c>
      <c r="B3" s="5" t="s">
        <v>14</v>
      </c>
      <c r="C3" s="5" t="s">
        <v>15</v>
      </c>
      <c r="D3" s="5" t="s">
        <v>234</v>
      </c>
      <c r="E3" s="13">
        <v>-316.42439999999999</v>
      </c>
      <c r="F3" s="8">
        <v>42777</v>
      </c>
      <c r="G3" s="13">
        <v>-328.52269999999999</v>
      </c>
      <c r="H3" s="13">
        <v>-265.61160000000001</v>
      </c>
      <c r="I3" s="9">
        <f t="shared" ref="I3:I29" si="0">ABS(G3-H3)</f>
        <v>62.911099999999976</v>
      </c>
      <c r="J3" s="14" t="str">
        <f t="shared" ref="J3:J29" si="1">_xlfn.CONCAT(ROUND(E3,1)&amp;" ± "&amp;ROUND(I3,1))</f>
        <v>-316.4 ± 62.9</v>
      </c>
      <c r="K3" s="5">
        <v>-323.57589999999999</v>
      </c>
      <c r="L3" s="5">
        <v>-296.63690000000003</v>
      </c>
      <c r="N3" s="15">
        <v>45281</v>
      </c>
      <c r="P3" s="5" t="s">
        <v>177</v>
      </c>
      <c r="Q3" s="5" t="s">
        <v>178</v>
      </c>
      <c r="R3" s="55">
        <v>-9.9623000000000005E-8</v>
      </c>
      <c r="S3" s="5">
        <v>-232.845</v>
      </c>
      <c r="T3" s="5" t="s">
        <v>179</v>
      </c>
    </row>
    <row r="4" spans="1:20" ht="16" x14ac:dyDescent="0.2">
      <c r="A4" s="100"/>
      <c r="B4" s="5" t="s">
        <v>16</v>
      </c>
      <c r="C4" s="5" t="s">
        <v>17</v>
      </c>
      <c r="D4" s="5" t="s">
        <v>235</v>
      </c>
      <c r="E4" s="13">
        <v>-145.00319999999999</v>
      </c>
      <c r="F4" s="8">
        <v>19638</v>
      </c>
      <c r="G4" s="13">
        <v>-149.03440000000001</v>
      </c>
      <c r="H4" s="13">
        <v>-128.0658</v>
      </c>
      <c r="I4" s="16">
        <f t="shared" si="0"/>
        <v>20.968600000000009</v>
      </c>
      <c r="J4" s="14" t="str">
        <f t="shared" si="1"/>
        <v>-145 ± 21</v>
      </c>
      <c r="K4" s="17">
        <v>-147.41480000000001</v>
      </c>
      <c r="L4" s="17">
        <v>-138.4058</v>
      </c>
      <c r="N4" s="6" t="s">
        <v>180</v>
      </c>
      <c r="P4" s="5" t="s">
        <v>181</v>
      </c>
      <c r="Q4" s="5" t="s">
        <v>182</v>
      </c>
      <c r="R4" s="5">
        <v>113.8458</v>
      </c>
      <c r="S4" s="5">
        <v>0</v>
      </c>
      <c r="T4" s="5" t="s">
        <v>179</v>
      </c>
    </row>
    <row r="5" spans="1:20" ht="14.5" customHeight="1" x14ac:dyDescent="0.2">
      <c r="A5" s="100"/>
      <c r="B5" s="5" t="s">
        <v>19</v>
      </c>
      <c r="C5" s="5" t="s">
        <v>20</v>
      </c>
      <c r="D5" s="5" t="s">
        <v>236</v>
      </c>
      <c r="E5" s="13">
        <v>-145.00319999999999</v>
      </c>
      <c r="F5" s="8">
        <v>19638</v>
      </c>
      <c r="G5" s="13">
        <v>-149.03440000000001</v>
      </c>
      <c r="H5" s="13">
        <v>-128.0658</v>
      </c>
      <c r="I5" s="16">
        <f t="shared" si="0"/>
        <v>20.968600000000009</v>
      </c>
      <c r="J5" s="14" t="str">
        <f t="shared" si="1"/>
        <v>-145 ± 21</v>
      </c>
      <c r="K5" s="17">
        <v>-147.41480000000001</v>
      </c>
      <c r="L5" s="17">
        <v>-138.4058</v>
      </c>
      <c r="N5" s="103" t="s">
        <v>183</v>
      </c>
      <c r="P5" s="5" t="s">
        <v>184</v>
      </c>
      <c r="Q5" s="5" t="s">
        <v>29</v>
      </c>
      <c r="R5" s="55">
        <v>13143</v>
      </c>
      <c r="S5" s="5">
        <v>0</v>
      </c>
      <c r="T5" s="5">
        <v>681.28229999999996</v>
      </c>
    </row>
    <row r="6" spans="1:20" ht="16" x14ac:dyDescent="0.2">
      <c r="A6" s="100"/>
      <c r="B6" s="5" t="s">
        <v>22</v>
      </c>
      <c r="C6" s="5" t="s">
        <v>23</v>
      </c>
      <c r="D6" s="5" t="s">
        <v>237</v>
      </c>
      <c r="E6" s="13">
        <v>-154.47149999999999</v>
      </c>
      <c r="F6" s="8">
        <v>20929</v>
      </c>
      <c r="G6" s="13">
        <v>-158.50219999999999</v>
      </c>
      <c r="H6" s="13">
        <v>-137.49539999999999</v>
      </c>
      <c r="I6" s="16">
        <f t="shared" si="0"/>
        <v>21.006799999999998</v>
      </c>
      <c r="J6" s="14" t="str">
        <f t="shared" si="1"/>
        <v>-154.5 ± 21</v>
      </c>
      <c r="K6" s="17">
        <v>-156.8563</v>
      </c>
      <c r="L6" s="17">
        <v>-147.874</v>
      </c>
      <c r="N6" s="103"/>
      <c r="P6" s="5" t="s">
        <v>185</v>
      </c>
      <c r="Q6" s="5" t="s">
        <v>31</v>
      </c>
      <c r="R6" s="55">
        <v>13394</v>
      </c>
      <c r="S6" s="5">
        <v>0</v>
      </c>
      <c r="T6" s="5">
        <v>785.64700000000005</v>
      </c>
    </row>
    <row r="7" spans="1:20" ht="16" x14ac:dyDescent="0.2">
      <c r="A7" s="100"/>
      <c r="B7" s="5" t="s">
        <v>24</v>
      </c>
      <c r="C7" s="5" t="s">
        <v>25</v>
      </c>
      <c r="D7" s="5" t="s">
        <v>238</v>
      </c>
      <c r="E7" s="13">
        <v>-216.1739</v>
      </c>
      <c r="F7" s="8">
        <v>29350</v>
      </c>
      <c r="G7" s="13">
        <v>-220.2022</v>
      </c>
      <c r="H7" s="13">
        <v>-199.2371</v>
      </c>
      <c r="I7" s="16">
        <f t="shared" si="0"/>
        <v>20.965100000000007</v>
      </c>
      <c r="J7" s="14" t="str">
        <f t="shared" si="1"/>
        <v>-216.2 ± 21</v>
      </c>
      <c r="K7" s="17">
        <v>-218.55779999999999</v>
      </c>
      <c r="L7" s="17">
        <v>-209.57640000000001</v>
      </c>
      <c r="N7" s="103"/>
      <c r="P7" s="5" t="s">
        <v>186</v>
      </c>
      <c r="Q7" s="5" t="s">
        <v>36</v>
      </c>
      <c r="R7" s="55">
        <v>-9.9999999999999995E-8</v>
      </c>
      <c r="S7" s="5">
        <v>0</v>
      </c>
      <c r="T7" s="5">
        <v>491.4359</v>
      </c>
    </row>
    <row r="8" spans="1:20" ht="16" x14ac:dyDescent="0.2">
      <c r="A8" s="100"/>
      <c r="B8" s="5" t="s">
        <v>26</v>
      </c>
      <c r="C8" s="5" t="s">
        <v>27</v>
      </c>
      <c r="D8" s="5" t="s">
        <v>239</v>
      </c>
      <c r="E8" s="13">
        <v>-221.0187</v>
      </c>
      <c r="F8" s="8">
        <v>30012</v>
      </c>
      <c r="G8" s="13">
        <v>-221.35589999999999</v>
      </c>
      <c r="H8" s="13">
        <v>-202.9666</v>
      </c>
      <c r="I8" s="16">
        <f t="shared" si="0"/>
        <v>18.389299999999992</v>
      </c>
      <c r="J8" s="14" t="str">
        <f t="shared" si="1"/>
        <v>-221 ± 18.4</v>
      </c>
      <c r="K8" s="17">
        <v>-221.30930000000001</v>
      </c>
      <c r="L8" s="17">
        <v>-214.33359999999999</v>
      </c>
      <c r="N8" s="103"/>
      <c r="P8" s="5" t="s">
        <v>187</v>
      </c>
      <c r="Q8" s="5" t="s">
        <v>188</v>
      </c>
      <c r="R8" s="55">
        <v>-9.9976999999999996E-8</v>
      </c>
      <c r="S8" s="5">
        <v>0</v>
      </c>
      <c r="T8" s="5">
        <v>324.28370000000001</v>
      </c>
    </row>
    <row r="9" spans="1:20" ht="16" x14ac:dyDescent="0.2">
      <c r="A9" s="100"/>
      <c r="B9" s="5" t="s">
        <v>28</v>
      </c>
      <c r="C9" s="24" t="s">
        <v>29</v>
      </c>
      <c r="D9" s="24" t="s">
        <v>240</v>
      </c>
      <c r="E9" s="25">
        <v>72.318299999999994</v>
      </c>
      <c r="F9" s="26">
        <v>9858.7999999999993</v>
      </c>
      <c r="G9" s="25">
        <v>7.3807999999999998</v>
      </c>
      <c r="H9" s="25">
        <v>151.0872</v>
      </c>
      <c r="I9" s="27">
        <f t="shared" si="0"/>
        <v>143.7064</v>
      </c>
      <c r="J9" s="14" t="str">
        <f t="shared" si="1"/>
        <v>72.3 ± 143.7</v>
      </c>
      <c r="K9" s="17">
        <v>35.588200000000001</v>
      </c>
      <c r="L9" s="17">
        <v>122.809</v>
      </c>
      <c r="N9" s="103"/>
      <c r="P9" s="5" t="s">
        <v>189</v>
      </c>
      <c r="Q9" s="5" t="s">
        <v>190</v>
      </c>
      <c r="R9" s="5">
        <v>8.4362999999999992</v>
      </c>
      <c r="S9" s="5">
        <v>0</v>
      </c>
      <c r="T9" s="5" t="s">
        <v>179</v>
      </c>
    </row>
    <row r="10" spans="1:20" ht="16" x14ac:dyDescent="0.2">
      <c r="A10" s="101"/>
      <c r="B10" s="18" t="s">
        <v>30</v>
      </c>
      <c r="C10" s="56" t="s">
        <v>31</v>
      </c>
      <c r="D10" s="56" t="s">
        <v>241</v>
      </c>
      <c r="E10" s="57">
        <v>303.245</v>
      </c>
      <c r="F10" s="58">
        <v>41221</v>
      </c>
      <c r="G10" s="57">
        <v>234.00460000000001</v>
      </c>
      <c r="H10" s="57">
        <v>372.6671</v>
      </c>
      <c r="I10" s="59">
        <f t="shared" si="0"/>
        <v>138.66249999999999</v>
      </c>
      <c r="J10" s="22" t="str">
        <f t="shared" si="1"/>
        <v>303.2 ± 138.7</v>
      </c>
      <c r="K10" s="17">
        <v>266.37880000000001</v>
      </c>
      <c r="L10" s="17">
        <v>351.2962</v>
      </c>
      <c r="N10" s="60"/>
      <c r="P10" s="5" t="s">
        <v>191</v>
      </c>
      <c r="Q10" s="5" t="s">
        <v>192</v>
      </c>
      <c r="R10" s="55">
        <v>-9.9976999999999996E-8</v>
      </c>
      <c r="S10" s="5">
        <v>0</v>
      </c>
      <c r="T10" s="5">
        <v>324.28370000000001</v>
      </c>
    </row>
    <row r="11" spans="1:20" ht="16" x14ac:dyDescent="0.2">
      <c r="A11" s="100" t="s">
        <v>32</v>
      </c>
      <c r="B11" s="5" t="s">
        <v>33</v>
      </c>
      <c r="C11" s="5" t="s">
        <v>34</v>
      </c>
      <c r="D11" s="5" t="s">
        <v>243</v>
      </c>
      <c r="E11" s="13">
        <v>264.50170000000003</v>
      </c>
      <c r="F11" s="8">
        <v>35735</v>
      </c>
      <c r="G11" s="13">
        <v>213.69159999999999</v>
      </c>
      <c r="H11" s="13">
        <v>276.60210000000001</v>
      </c>
      <c r="I11" s="16">
        <f t="shared" si="0"/>
        <v>62.910500000000013</v>
      </c>
      <c r="J11" s="14" t="str">
        <f t="shared" si="1"/>
        <v>264.5 ± 62.9</v>
      </c>
      <c r="K11" s="17">
        <v>244.714</v>
      </c>
      <c r="L11" s="17">
        <v>271.65339999999998</v>
      </c>
      <c r="N11" s="60"/>
      <c r="P11" s="5" t="s">
        <v>193</v>
      </c>
      <c r="Q11" s="5" t="s">
        <v>194</v>
      </c>
      <c r="R11" s="5">
        <v>8.4362999999999992</v>
      </c>
      <c r="S11" s="5">
        <v>0</v>
      </c>
      <c r="T11" s="5" t="s">
        <v>179</v>
      </c>
    </row>
    <row r="12" spans="1:20" ht="16" x14ac:dyDescent="0.2">
      <c r="A12" s="100"/>
      <c r="B12" s="5" t="s">
        <v>35</v>
      </c>
      <c r="C12" s="5" t="s">
        <v>36</v>
      </c>
      <c r="D12" s="5" t="s">
        <v>244</v>
      </c>
      <c r="E12" s="13">
        <v>264.50170000000003</v>
      </c>
      <c r="F12" s="8">
        <v>35735</v>
      </c>
      <c r="G12" s="13">
        <v>213.69159999999999</v>
      </c>
      <c r="H12" s="13">
        <v>276.60210000000001</v>
      </c>
      <c r="I12" s="16">
        <f t="shared" si="0"/>
        <v>62.910500000000013</v>
      </c>
      <c r="J12" s="14" t="str">
        <f t="shared" si="1"/>
        <v>264.5 ± 62.9</v>
      </c>
      <c r="K12" s="17">
        <v>244.714</v>
      </c>
      <c r="L12" s="17">
        <v>271.65339999999998</v>
      </c>
      <c r="N12" s="60"/>
      <c r="P12" s="5" t="s">
        <v>195</v>
      </c>
      <c r="Q12" s="5" t="s">
        <v>75</v>
      </c>
      <c r="R12" s="55">
        <v>13136</v>
      </c>
      <c r="S12" s="5">
        <v>134.6336</v>
      </c>
      <c r="T12" s="5" t="s">
        <v>179</v>
      </c>
    </row>
    <row r="13" spans="1:20" ht="16" x14ac:dyDescent="0.2">
      <c r="A13" s="100"/>
      <c r="B13" s="5" t="s">
        <v>37</v>
      </c>
      <c r="C13" s="5" t="s">
        <v>38</v>
      </c>
      <c r="D13" s="5" t="s">
        <v>245</v>
      </c>
      <c r="E13" s="13">
        <v>93.080500000000001</v>
      </c>
      <c r="F13" s="8">
        <v>12577</v>
      </c>
      <c r="G13" s="13">
        <v>76.143799999999999</v>
      </c>
      <c r="H13" s="13">
        <v>97.113799999999998</v>
      </c>
      <c r="I13" s="16">
        <f t="shared" si="0"/>
        <v>20.97</v>
      </c>
      <c r="J13" s="14" t="str">
        <f t="shared" si="1"/>
        <v>93.1 ± 21</v>
      </c>
      <c r="K13" s="17">
        <v>86.483000000000004</v>
      </c>
      <c r="L13" s="17">
        <v>95.464399999999998</v>
      </c>
      <c r="P13" s="5" t="s">
        <v>196</v>
      </c>
      <c r="Q13" s="5" t="s">
        <v>77</v>
      </c>
      <c r="R13" s="55">
        <v>-9.9918999999999996E-8</v>
      </c>
      <c r="S13" s="5">
        <v>0</v>
      </c>
      <c r="T13" s="5">
        <v>151.21549999999999</v>
      </c>
    </row>
    <row r="14" spans="1:20" ht="16" x14ac:dyDescent="0.2">
      <c r="A14" s="100"/>
      <c r="B14" s="5" t="s">
        <v>39</v>
      </c>
      <c r="C14" s="5" t="s">
        <v>40</v>
      </c>
      <c r="D14" s="5" t="s">
        <v>246</v>
      </c>
      <c r="E14" s="13">
        <v>171.4212</v>
      </c>
      <c r="F14" s="8">
        <v>23158</v>
      </c>
      <c r="G14" s="13">
        <v>137.47020000000001</v>
      </c>
      <c r="H14" s="13">
        <v>179.48830000000001</v>
      </c>
      <c r="I14" s="16">
        <f t="shared" si="0"/>
        <v>42.018100000000004</v>
      </c>
      <c r="J14" s="14" t="str">
        <f t="shared" si="1"/>
        <v>171.4 ± 42</v>
      </c>
      <c r="K14" s="17">
        <v>158.22989999999999</v>
      </c>
      <c r="L14" s="17">
        <v>176.24719999999999</v>
      </c>
      <c r="P14" s="5" t="s">
        <v>197</v>
      </c>
      <c r="Q14" s="5" t="s">
        <v>198</v>
      </c>
      <c r="R14" s="5">
        <v>6.9644000000000004</v>
      </c>
      <c r="S14" s="5">
        <v>0</v>
      </c>
      <c r="T14" s="5">
        <v>152.2792</v>
      </c>
    </row>
    <row r="15" spans="1:20" ht="16" x14ac:dyDescent="0.2">
      <c r="A15" s="100"/>
      <c r="B15" s="5" t="s">
        <v>41</v>
      </c>
      <c r="C15" s="5" t="s">
        <v>42</v>
      </c>
      <c r="D15" s="5" t="s">
        <v>247</v>
      </c>
      <c r="E15" s="13">
        <v>171.4212</v>
      </c>
      <c r="F15" s="8">
        <v>23158</v>
      </c>
      <c r="G15" s="13">
        <v>137.47020000000001</v>
      </c>
      <c r="H15" s="13">
        <v>179.48830000000001</v>
      </c>
      <c r="I15" s="16">
        <f t="shared" si="0"/>
        <v>42.018100000000004</v>
      </c>
      <c r="J15" s="14" t="str">
        <f t="shared" si="1"/>
        <v>171.4 ± 42</v>
      </c>
      <c r="K15" s="17">
        <v>158.22989999999999</v>
      </c>
      <c r="L15" s="17">
        <v>176.24719999999999</v>
      </c>
      <c r="P15" s="5" t="s">
        <v>199</v>
      </c>
      <c r="Q15" s="5" t="s">
        <v>200</v>
      </c>
      <c r="R15" s="55">
        <v>-9.9999999999999995E-8</v>
      </c>
      <c r="S15" s="5">
        <v>0</v>
      </c>
      <c r="T15" s="5" t="s">
        <v>179</v>
      </c>
    </row>
    <row r="16" spans="1:20" ht="16" x14ac:dyDescent="0.2">
      <c r="A16" s="100"/>
      <c r="B16" s="5" t="s">
        <v>43</v>
      </c>
      <c r="C16" s="5" t="s">
        <v>44</v>
      </c>
      <c r="D16" s="5" t="s">
        <v>248</v>
      </c>
      <c r="E16" s="13">
        <v>83.233599999999996</v>
      </c>
      <c r="F16" s="8">
        <v>11244</v>
      </c>
      <c r="G16" s="13">
        <v>66.258899999999997</v>
      </c>
      <c r="H16" s="13">
        <v>87.267200000000003</v>
      </c>
      <c r="I16" s="16">
        <f t="shared" si="0"/>
        <v>21.008300000000006</v>
      </c>
      <c r="J16" s="14" t="str">
        <f t="shared" si="1"/>
        <v>83.2 ± 21</v>
      </c>
      <c r="K16" s="17">
        <v>76.635999999999996</v>
      </c>
      <c r="L16" s="17">
        <v>85.618099999999998</v>
      </c>
      <c r="P16" s="5" t="s">
        <v>201</v>
      </c>
      <c r="Q16" s="5" t="s">
        <v>87</v>
      </c>
      <c r="R16" s="5">
        <v>351.88249999999999</v>
      </c>
      <c r="S16" s="5">
        <v>351.88249999999999</v>
      </c>
      <c r="T16" s="5" t="s">
        <v>179</v>
      </c>
    </row>
    <row r="17" spans="1:20" ht="16" x14ac:dyDescent="0.2">
      <c r="A17" s="100"/>
      <c r="B17" s="5" t="s">
        <v>45</v>
      </c>
      <c r="C17" s="5" t="s">
        <v>46</v>
      </c>
      <c r="D17" s="5" t="s">
        <v>249</v>
      </c>
      <c r="E17" s="13">
        <v>88.187600000000003</v>
      </c>
      <c r="F17" s="8">
        <v>11914</v>
      </c>
      <c r="G17" s="13">
        <v>71.251900000000006</v>
      </c>
      <c r="H17" s="13">
        <v>92.221100000000007</v>
      </c>
      <c r="I17" s="16">
        <f t="shared" si="0"/>
        <v>20.969200000000001</v>
      </c>
      <c r="J17" s="14" t="str">
        <f t="shared" si="1"/>
        <v>88.2 ± 21</v>
      </c>
      <c r="K17" s="17">
        <v>81.59</v>
      </c>
      <c r="L17" s="17">
        <v>90.572100000000006</v>
      </c>
      <c r="P17" s="5" t="s">
        <v>202</v>
      </c>
      <c r="Q17" s="5" t="s">
        <v>101</v>
      </c>
      <c r="R17" s="5">
        <v>352.07130000000001</v>
      </c>
      <c r="S17" s="5">
        <v>0</v>
      </c>
      <c r="T17" s="5" t="s">
        <v>179</v>
      </c>
    </row>
    <row r="18" spans="1:20" ht="16" x14ac:dyDescent="0.2">
      <c r="A18" s="100"/>
      <c r="B18" s="5" t="s">
        <v>47</v>
      </c>
      <c r="C18" s="5" t="s">
        <v>48</v>
      </c>
      <c r="D18" s="5" t="s">
        <v>250</v>
      </c>
      <c r="E18" s="13">
        <v>88.187600000000003</v>
      </c>
      <c r="F18" s="8">
        <v>11914</v>
      </c>
      <c r="G18" s="13">
        <v>71.251900000000006</v>
      </c>
      <c r="H18" s="13">
        <v>92.221100000000007</v>
      </c>
      <c r="I18" s="16">
        <f t="shared" si="0"/>
        <v>20.969200000000001</v>
      </c>
      <c r="J18" s="14" t="str">
        <f t="shared" si="1"/>
        <v>88.2 ± 21</v>
      </c>
      <c r="K18" s="17">
        <v>81.59</v>
      </c>
      <c r="L18" s="17">
        <v>90.572100000000006</v>
      </c>
      <c r="N18" s="61" t="s">
        <v>203</v>
      </c>
      <c r="P18" s="5" t="s">
        <v>204</v>
      </c>
      <c r="Q18" s="5" t="s">
        <v>205</v>
      </c>
      <c r="R18" s="5">
        <v>52.442500000000003</v>
      </c>
      <c r="S18" s="5">
        <v>0</v>
      </c>
      <c r="T18" s="5">
        <v>30.541499999999999</v>
      </c>
    </row>
    <row r="19" spans="1:20" ht="16" x14ac:dyDescent="0.2">
      <c r="A19" s="101"/>
      <c r="B19" s="18" t="s">
        <v>50</v>
      </c>
      <c r="C19" s="18" t="s">
        <v>51</v>
      </c>
      <c r="D19" s="18" t="s">
        <v>250</v>
      </c>
      <c r="E19" s="19">
        <v>88.187600000000003</v>
      </c>
      <c r="F19" s="20">
        <v>11914</v>
      </c>
      <c r="G19" s="19">
        <v>71.251900000000006</v>
      </c>
      <c r="H19" s="19">
        <v>92.221100000000007</v>
      </c>
      <c r="I19" s="21">
        <f t="shared" si="0"/>
        <v>20.969200000000001</v>
      </c>
      <c r="J19" s="22" t="str">
        <f t="shared" si="1"/>
        <v>88.2 ± 21</v>
      </c>
      <c r="K19" s="17">
        <v>81.59</v>
      </c>
      <c r="L19" s="17">
        <v>90.572100000000006</v>
      </c>
      <c r="N19" s="46" t="s">
        <v>167</v>
      </c>
      <c r="O19" s="47">
        <v>9.9999999999999995E-8</v>
      </c>
      <c r="P19" s="5"/>
      <c r="Q19" s="5"/>
      <c r="R19" s="5"/>
      <c r="S19" s="5"/>
      <c r="T19" s="5"/>
    </row>
    <row r="20" spans="1:20" ht="16" x14ac:dyDescent="0.2">
      <c r="A20" s="100" t="s">
        <v>52</v>
      </c>
      <c r="B20" s="5" t="s">
        <v>53</v>
      </c>
      <c r="C20" s="5" t="s">
        <v>54</v>
      </c>
      <c r="D20" s="5" t="s">
        <v>251</v>
      </c>
      <c r="E20" s="13">
        <v>74.943600000000004</v>
      </c>
      <c r="F20" s="8">
        <v>10202</v>
      </c>
      <c r="G20" s="13">
        <v>46.188600000000001</v>
      </c>
      <c r="H20" s="13">
        <v>128.3347</v>
      </c>
      <c r="I20" s="16">
        <f t="shared" si="0"/>
        <v>82.14609999999999</v>
      </c>
      <c r="J20" s="14" t="str">
        <f t="shared" si="1"/>
        <v>74.9 ± 82.1</v>
      </c>
      <c r="K20" s="17">
        <v>55.452599999999997</v>
      </c>
      <c r="L20" s="17">
        <v>100.6884</v>
      </c>
      <c r="N20" s="46" t="s">
        <v>168</v>
      </c>
      <c r="O20" s="61">
        <v>1.2</v>
      </c>
      <c r="P20" s="5"/>
      <c r="Q20" s="5"/>
      <c r="R20" s="55"/>
      <c r="S20" s="5"/>
      <c r="T20" s="5"/>
    </row>
    <row r="21" spans="1:20" ht="16" x14ac:dyDescent="0.2">
      <c r="A21" s="100"/>
      <c r="B21" s="5" t="s">
        <v>55</v>
      </c>
      <c r="C21" s="5" t="s">
        <v>56</v>
      </c>
      <c r="D21" s="5" t="s">
        <v>252</v>
      </c>
      <c r="E21" s="13">
        <v>405.8852</v>
      </c>
      <c r="F21" s="8">
        <v>55204</v>
      </c>
      <c r="G21" s="13">
        <v>405.5498</v>
      </c>
      <c r="H21" s="13">
        <v>429.21039999999999</v>
      </c>
      <c r="I21" s="16">
        <f t="shared" si="0"/>
        <v>23.660599999999988</v>
      </c>
      <c r="J21" s="14" t="str">
        <f t="shared" si="1"/>
        <v>405.9 ± 23.7</v>
      </c>
      <c r="K21" s="17">
        <v>405.59460000000001</v>
      </c>
      <c r="L21" s="17">
        <v>414.67579999999998</v>
      </c>
      <c r="N21" s="46" t="s">
        <v>169</v>
      </c>
      <c r="O21">
        <v>40</v>
      </c>
      <c r="P21" s="5"/>
      <c r="Q21" s="5"/>
      <c r="R21" s="5"/>
      <c r="S21" s="5"/>
      <c r="T21" s="5"/>
    </row>
    <row r="22" spans="1:20" ht="16" x14ac:dyDescent="0.2">
      <c r="A22" s="100"/>
      <c r="B22" s="5" t="s">
        <v>57</v>
      </c>
      <c r="C22" s="24" t="s">
        <v>58</v>
      </c>
      <c r="D22" s="24" t="s">
        <v>253</v>
      </c>
      <c r="E22" s="25">
        <v>34.117199999999997</v>
      </c>
      <c r="F22" s="26">
        <v>4632.5</v>
      </c>
      <c r="G22" s="25">
        <v>15.3161</v>
      </c>
      <c r="H22" s="25">
        <v>66.319900000000004</v>
      </c>
      <c r="I22" s="27">
        <f t="shared" si="0"/>
        <v>51.003800000000005</v>
      </c>
      <c r="J22" s="14" t="str">
        <f t="shared" si="1"/>
        <v>34.1 ± 51</v>
      </c>
      <c r="K22" s="17">
        <v>19.070900000000002</v>
      </c>
      <c r="L22" s="17">
        <v>51.381</v>
      </c>
      <c r="N22" s="46"/>
      <c r="P22" s="5"/>
      <c r="Q22" s="5"/>
      <c r="R22" s="55"/>
      <c r="S22" s="5"/>
      <c r="T22" s="5"/>
    </row>
    <row r="23" spans="1:20" ht="16" x14ac:dyDescent="0.2">
      <c r="A23" s="100"/>
      <c r="B23" s="5" t="s">
        <v>59</v>
      </c>
      <c r="C23" s="5" t="s">
        <v>60</v>
      </c>
      <c r="D23" s="5" t="s">
        <v>254</v>
      </c>
      <c r="E23" s="13">
        <v>34.117199999999997</v>
      </c>
      <c r="F23" s="8">
        <v>192690</v>
      </c>
      <c r="G23" s="13">
        <v>0</v>
      </c>
      <c r="H23" s="13">
        <v>66.314700000000002</v>
      </c>
      <c r="I23" s="16">
        <f t="shared" si="0"/>
        <v>66.314700000000002</v>
      </c>
      <c r="J23" s="14" t="str">
        <f t="shared" si="1"/>
        <v>34.1 ± 66.3</v>
      </c>
      <c r="K23" s="17">
        <v>0</v>
      </c>
      <c r="L23" s="17">
        <v>51.376899999999999</v>
      </c>
      <c r="N23" s="62" t="s">
        <v>80</v>
      </c>
      <c r="P23" s="5"/>
      <c r="Q23" s="5"/>
      <c r="R23" s="5"/>
      <c r="S23" s="5"/>
      <c r="T23" s="5"/>
    </row>
    <row r="24" spans="1:20" ht="16" x14ac:dyDescent="0.2">
      <c r="A24" s="100"/>
      <c r="B24" s="5" t="s">
        <v>61</v>
      </c>
      <c r="C24" s="5" t="s">
        <v>62</v>
      </c>
      <c r="D24" s="5" t="s">
        <v>255</v>
      </c>
      <c r="E24" s="13">
        <v>1.1414E-7</v>
      </c>
      <c r="F24" s="8">
        <v>192680</v>
      </c>
      <c r="G24" s="13">
        <v>0</v>
      </c>
      <c r="H24" s="13">
        <v>63.649000000000001</v>
      </c>
      <c r="I24" s="16">
        <f t="shared" si="0"/>
        <v>63.649000000000001</v>
      </c>
      <c r="J24" s="14" t="str">
        <f t="shared" si="1"/>
        <v>0 ± 63.6</v>
      </c>
      <c r="K24" s="17">
        <v>0</v>
      </c>
      <c r="L24" s="17">
        <v>34.9756</v>
      </c>
      <c r="P24" s="5"/>
      <c r="Q24" s="5"/>
      <c r="R24" s="55"/>
      <c r="S24" s="5"/>
      <c r="T24" s="5"/>
    </row>
    <row r="25" spans="1:20" ht="16" x14ac:dyDescent="0.2">
      <c r="A25" s="100"/>
      <c r="B25" s="5" t="s">
        <v>63</v>
      </c>
      <c r="C25" s="5" t="s">
        <v>64</v>
      </c>
      <c r="D25" s="5" t="s">
        <v>256</v>
      </c>
      <c r="E25" s="13">
        <v>18.0822</v>
      </c>
      <c r="F25" s="8">
        <v>2445.1999999999998</v>
      </c>
      <c r="G25" s="13">
        <v>0</v>
      </c>
      <c r="H25" s="13">
        <v>50.671500000000002</v>
      </c>
      <c r="I25" s="16">
        <f t="shared" si="0"/>
        <v>50.671500000000002</v>
      </c>
      <c r="J25" s="14" t="str">
        <f t="shared" si="1"/>
        <v>18.1 ± 50.7</v>
      </c>
      <c r="K25" s="17">
        <v>3.0373000000000001</v>
      </c>
      <c r="L25" s="17">
        <v>35.346299999999999</v>
      </c>
      <c r="P25" s="5"/>
      <c r="Q25" s="5"/>
      <c r="R25" s="5"/>
      <c r="S25" s="5"/>
      <c r="T25" s="5"/>
    </row>
    <row r="26" spans="1:20" ht="16" x14ac:dyDescent="0.2">
      <c r="A26" s="100"/>
      <c r="B26" s="5" t="s">
        <v>65</v>
      </c>
      <c r="C26" s="5" t="s">
        <v>66</v>
      </c>
      <c r="D26" s="5" t="s">
        <v>257</v>
      </c>
      <c r="E26" s="13">
        <v>389.96019999999999</v>
      </c>
      <c r="F26" s="8">
        <v>53027</v>
      </c>
      <c r="G26" s="13">
        <v>389.62259999999998</v>
      </c>
      <c r="H26" s="13">
        <v>414.02679999999998</v>
      </c>
      <c r="I26" s="16">
        <f t="shared" si="0"/>
        <v>24.404200000000003</v>
      </c>
      <c r="J26" s="14" t="str">
        <f t="shared" si="1"/>
        <v>390 ± 24.4</v>
      </c>
      <c r="K26" s="17">
        <v>389.66719999999998</v>
      </c>
      <c r="L26" s="17">
        <v>399.05790000000002</v>
      </c>
      <c r="P26" s="5"/>
      <c r="Q26" s="5"/>
      <c r="R26" s="55"/>
      <c r="S26" s="5"/>
      <c r="T26" s="5"/>
    </row>
    <row r="27" spans="1:20" ht="16" x14ac:dyDescent="0.2">
      <c r="A27" s="100"/>
      <c r="B27" s="5" t="s">
        <v>67</v>
      </c>
      <c r="C27" s="5" t="s">
        <v>68</v>
      </c>
      <c r="D27" s="5" t="s">
        <v>258</v>
      </c>
      <c r="E27" s="13">
        <v>393.62540000000001</v>
      </c>
      <c r="F27" s="8">
        <v>53528</v>
      </c>
      <c r="G27" s="13">
        <v>393.28989999999999</v>
      </c>
      <c r="H27" s="13">
        <v>417.524</v>
      </c>
      <c r="I27" s="16">
        <f t="shared" si="0"/>
        <v>24.234100000000012</v>
      </c>
      <c r="J27" s="14" t="str">
        <f t="shared" si="1"/>
        <v>393.6 ± 24.2</v>
      </c>
      <c r="K27" s="17">
        <v>393.33479999999997</v>
      </c>
      <c r="L27" s="17">
        <v>402.6567</v>
      </c>
      <c r="P27" s="5"/>
      <c r="Q27" s="5"/>
      <c r="R27" s="55"/>
      <c r="S27" s="5"/>
      <c r="T27" s="5"/>
    </row>
    <row r="28" spans="1:20" ht="16" x14ac:dyDescent="0.2">
      <c r="A28" s="101"/>
      <c r="B28" s="18" t="s">
        <v>69</v>
      </c>
      <c r="C28" s="56" t="s">
        <v>70</v>
      </c>
      <c r="D28" s="56" t="s">
        <v>259</v>
      </c>
      <c r="E28" s="57">
        <v>434.69799999999998</v>
      </c>
      <c r="F28" s="58">
        <v>59184</v>
      </c>
      <c r="G28" s="57">
        <v>410.35629999999998</v>
      </c>
      <c r="H28" s="57">
        <v>459.43860000000001</v>
      </c>
      <c r="I28" s="59">
        <f t="shared" si="0"/>
        <v>49.082300000000032</v>
      </c>
      <c r="J28" s="22" t="str">
        <f t="shared" si="1"/>
        <v>434.7 ± 49.1</v>
      </c>
      <c r="K28" s="17">
        <v>420.6173</v>
      </c>
      <c r="L28" s="17">
        <v>444.81389999999999</v>
      </c>
      <c r="P28" s="5"/>
      <c r="Q28" s="5"/>
      <c r="R28" s="5"/>
      <c r="S28" s="5"/>
      <c r="T28" s="5"/>
    </row>
    <row r="29" spans="1:20" ht="14.5" customHeight="1" x14ac:dyDescent="0.2">
      <c r="A29" s="102" t="s">
        <v>71</v>
      </c>
      <c r="B29" s="5" t="s">
        <v>72</v>
      </c>
      <c r="C29" s="5" t="s">
        <v>73</v>
      </c>
      <c r="D29" s="5" t="s">
        <v>260</v>
      </c>
      <c r="E29" s="13">
        <v>27.450399999999998</v>
      </c>
      <c r="F29" s="8">
        <v>3738.8</v>
      </c>
      <c r="G29" s="13">
        <v>0</v>
      </c>
      <c r="H29" s="13">
        <v>102.462</v>
      </c>
      <c r="I29" s="16">
        <f t="shared" si="0"/>
        <v>102.462</v>
      </c>
      <c r="J29" s="23" t="str">
        <f t="shared" si="1"/>
        <v>27.5 ± 102.5</v>
      </c>
      <c r="K29" s="17">
        <v>0</v>
      </c>
      <c r="L29" s="17">
        <v>59.540500000000002</v>
      </c>
      <c r="P29" s="5"/>
      <c r="Q29" s="5"/>
      <c r="R29" s="55"/>
      <c r="S29" s="5"/>
      <c r="T29" s="5"/>
    </row>
    <row r="30" spans="1:20" ht="14.5" customHeight="1" x14ac:dyDescent="0.2">
      <c r="A30" s="100"/>
      <c r="B30" s="30" t="s">
        <v>74</v>
      </c>
      <c r="C30" s="30" t="s">
        <v>75</v>
      </c>
      <c r="D30" s="30" t="s">
        <v>261</v>
      </c>
      <c r="E30" s="31" t="s">
        <v>97</v>
      </c>
      <c r="F30" s="31" t="s">
        <v>97</v>
      </c>
      <c r="G30" s="31" t="s">
        <v>97</v>
      </c>
      <c r="H30" s="31" t="s">
        <v>97</v>
      </c>
      <c r="I30" s="31" t="s">
        <v>97</v>
      </c>
      <c r="J30" s="31" t="s">
        <v>97</v>
      </c>
      <c r="K30" s="31" t="s">
        <v>97</v>
      </c>
      <c r="L30" s="31" t="s">
        <v>97</v>
      </c>
      <c r="P30" s="5"/>
      <c r="Q30" s="5"/>
      <c r="R30" s="55"/>
      <c r="S30" s="5"/>
      <c r="T30" s="5"/>
    </row>
    <row r="31" spans="1:20" ht="16" x14ac:dyDescent="0.2">
      <c r="A31" s="100"/>
      <c r="B31" s="5" t="s">
        <v>76</v>
      </c>
      <c r="C31" s="5" t="s">
        <v>77</v>
      </c>
      <c r="D31" s="5" t="s">
        <v>262</v>
      </c>
      <c r="E31" s="13">
        <v>7.4389000000000003</v>
      </c>
      <c r="F31" s="8">
        <v>1017.4</v>
      </c>
      <c r="G31" s="13">
        <v>3.3732000000000002</v>
      </c>
      <c r="H31" s="13">
        <v>17.127700000000001</v>
      </c>
      <c r="I31" s="16">
        <f>ABS(G31-H31)</f>
        <v>13.7545</v>
      </c>
      <c r="J31" s="14" t="str">
        <f>_xlfn.CONCAT(ROUND(E31,1)&amp;" ± "&amp;ROUND(I31,1))</f>
        <v>7.4 ± 13.8</v>
      </c>
      <c r="K31" s="17">
        <v>3.9518</v>
      </c>
      <c r="L31" s="17">
        <v>13.2308</v>
      </c>
      <c r="P31" s="5"/>
      <c r="Q31" s="5"/>
      <c r="R31" s="5"/>
      <c r="S31" s="5"/>
      <c r="T31" s="5"/>
    </row>
    <row r="32" spans="1:20" ht="14.5" customHeight="1" x14ac:dyDescent="0.2">
      <c r="A32" s="101"/>
      <c r="B32" s="18" t="s">
        <v>78</v>
      </c>
      <c r="C32" s="18" t="s">
        <v>79</v>
      </c>
      <c r="D32" s="18" t="s">
        <v>263</v>
      </c>
      <c r="E32" s="19">
        <v>11.494999999999999</v>
      </c>
      <c r="F32" s="20">
        <v>1572.3</v>
      </c>
      <c r="G32" s="19">
        <v>7.4554999999999998</v>
      </c>
      <c r="H32" s="19">
        <v>21.183599999999998</v>
      </c>
      <c r="I32" s="21">
        <f>ABS(G32-H32)</f>
        <v>13.728099999999998</v>
      </c>
      <c r="J32" s="22" t="str">
        <f>_xlfn.CONCAT(ROUND(E32,1)&amp;" ± "&amp;ROUND(I32,1))</f>
        <v>11.5 ± 13.7</v>
      </c>
      <c r="K32" s="17">
        <v>8.0079999999999991</v>
      </c>
      <c r="L32" s="17">
        <v>17.217300000000002</v>
      </c>
    </row>
    <row r="33" spans="1:12" ht="14.5" customHeight="1" x14ac:dyDescent="0.2">
      <c r="A33" s="12"/>
      <c r="B33" s="30" t="s">
        <v>82</v>
      </c>
      <c r="C33" s="30" t="s">
        <v>83</v>
      </c>
      <c r="D33" s="30"/>
      <c r="E33" s="31" t="s">
        <v>97</v>
      </c>
      <c r="F33" s="31" t="s">
        <v>97</v>
      </c>
      <c r="G33" s="31" t="s">
        <v>97</v>
      </c>
      <c r="H33" s="31" t="s">
        <v>97</v>
      </c>
      <c r="I33" s="31" t="s">
        <v>97</v>
      </c>
      <c r="J33" s="31" t="s">
        <v>97</v>
      </c>
      <c r="K33" s="31" t="s">
        <v>97</v>
      </c>
      <c r="L33" s="31" t="s">
        <v>97</v>
      </c>
    </row>
    <row r="34" spans="1:12" ht="16" x14ac:dyDescent="0.2">
      <c r="A34" s="100" t="s">
        <v>81</v>
      </c>
      <c r="B34" s="5" t="s">
        <v>84</v>
      </c>
      <c r="C34" s="5" t="s">
        <v>85</v>
      </c>
      <c r="D34" s="5"/>
      <c r="E34" s="13">
        <v>371.7681</v>
      </c>
      <c r="F34" s="8">
        <v>50572</v>
      </c>
      <c r="G34" s="13">
        <v>351.88249999999999</v>
      </c>
      <c r="H34" s="13">
        <v>412.84129999999999</v>
      </c>
      <c r="I34" s="16">
        <f t="shared" ref="I34:I70" si="2">ABS(G34-H34)</f>
        <v>60.958799999999997</v>
      </c>
      <c r="J34" s="14" t="str">
        <f t="shared" ref="J34:J70" si="3">_xlfn.CONCAT(ROUND(E34,1)&amp;" ± "&amp;ROUND(I34,1))</f>
        <v>371.8 ± 61</v>
      </c>
      <c r="K34" s="17">
        <v>354.70979999999997</v>
      </c>
      <c r="L34" s="17">
        <v>392.26949999999999</v>
      </c>
    </row>
    <row r="35" spans="1:12" ht="16" x14ac:dyDescent="0.2">
      <c r="A35" s="100"/>
      <c r="B35" s="5" t="s">
        <v>86</v>
      </c>
      <c r="C35" s="5" t="s">
        <v>87</v>
      </c>
      <c r="D35" s="5" t="s">
        <v>264</v>
      </c>
      <c r="E35" s="13">
        <v>371.7681</v>
      </c>
      <c r="F35" s="8">
        <v>50572</v>
      </c>
      <c r="G35" s="13">
        <v>351.88249999999999</v>
      </c>
      <c r="H35" s="13">
        <v>412.84129999999999</v>
      </c>
      <c r="I35" s="16">
        <f t="shared" si="2"/>
        <v>60.958799999999997</v>
      </c>
      <c r="J35" s="14" t="str">
        <f t="shared" si="3"/>
        <v>371.8 ± 61</v>
      </c>
      <c r="K35" s="17">
        <v>354.70979999999997</v>
      </c>
      <c r="L35" s="17">
        <v>392.26949999999999</v>
      </c>
    </row>
    <row r="36" spans="1:12" ht="16" x14ac:dyDescent="0.2">
      <c r="A36" s="100"/>
      <c r="B36" s="5" t="s">
        <v>88</v>
      </c>
      <c r="C36" s="5" t="s">
        <v>89</v>
      </c>
      <c r="D36" s="5" t="s">
        <v>265</v>
      </c>
      <c r="E36" s="13">
        <v>371.7681</v>
      </c>
      <c r="F36" s="8">
        <v>50572</v>
      </c>
      <c r="G36" s="13">
        <v>351.88249999999999</v>
      </c>
      <c r="H36" s="13">
        <v>412.84129999999999</v>
      </c>
      <c r="I36" s="16">
        <f t="shared" si="2"/>
        <v>60.958799999999997</v>
      </c>
      <c r="J36" s="14" t="str">
        <f t="shared" si="3"/>
        <v>371.8 ± 61</v>
      </c>
      <c r="K36" s="17">
        <v>354.70979999999997</v>
      </c>
      <c r="L36" s="17">
        <v>392.26949999999999</v>
      </c>
    </row>
    <row r="37" spans="1:12" ht="14.5" customHeight="1" x14ac:dyDescent="0.2">
      <c r="A37" s="101"/>
      <c r="B37" s="18" t="s">
        <v>90</v>
      </c>
      <c r="C37" s="56" t="s">
        <v>91</v>
      </c>
      <c r="D37" s="56" t="s">
        <v>266</v>
      </c>
      <c r="E37" s="57">
        <v>303.245</v>
      </c>
      <c r="F37" s="58">
        <v>41183</v>
      </c>
      <c r="G37" s="57">
        <v>236.0455</v>
      </c>
      <c r="H37" s="57">
        <v>398.43990000000002</v>
      </c>
      <c r="I37" s="59">
        <f t="shared" si="2"/>
        <v>162.39440000000002</v>
      </c>
      <c r="J37" s="22" t="str">
        <f t="shared" si="3"/>
        <v>303.2 ± 162.4</v>
      </c>
      <c r="K37" s="17">
        <v>266.3075</v>
      </c>
      <c r="L37" s="17">
        <v>354.78399999999999</v>
      </c>
    </row>
    <row r="38" spans="1:12" ht="14.5" customHeight="1" x14ac:dyDescent="0.2">
      <c r="A38" s="100" t="s">
        <v>92</v>
      </c>
      <c r="B38" s="5" t="s">
        <v>93</v>
      </c>
      <c r="C38" s="24" t="s">
        <v>94</v>
      </c>
      <c r="D38" s="24" t="s">
        <v>267</v>
      </c>
      <c r="E38" s="25">
        <v>72.385499999999993</v>
      </c>
      <c r="F38" s="26">
        <v>9868</v>
      </c>
      <c r="G38" s="25">
        <v>7.4302999999999999</v>
      </c>
      <c r="H38" s="25">
        <v>150.8734</v>
      </c>
      <c r="I38" s="27">
        <f t="shared" si="2"/>
        <v>143.44310000000002</v>
      </c>
      <c r="J38" s="14" t="str">
        <f t="shared" si="3"/>
        <v>72.4 ± 143.4</v>
      </c>
      <c r="K38" s="17">
        <v>35.659700000000001</v>
      </c>
      <c r="L38" s="17">
        <v>122.87820000000001</v>
      </c>
    </row>
    <row r="39" spans="1:12" ht="16" x14ac:dyDescent="0.2">
      <c r="A39" s="100"/>
      <c r="B39" s="5" t="s">
        <v>95</v>
      </c>
      <c r="C39" s="24" t="s">
        <v>96</v>
      </c>
      <c r="D39" s="24"/>
      <c r="E39" s="25">
        <v>337.81380000000001</v>
      </c>
      <c r="F39" s="26">
        <v>45941</v>
      </c>
      <c r="G39" s="25">
        <v>302.00630000000001</v>
      </c>
      <c r="H39" s="25">
        <v>368.91059999999999</v>
      </c>
      <c r="I39" s="27">
        <f t="shared" si="2"/>
        <v>66.904299999999978</v>
      </c>
      <c r="J39" s="14" t="str">
        <f t="shared" si="3"/>
        <v>337.8 ± 66.9</v>
      </c>
      <c r="K39" s="17">
        <v>318.11169999999998</v>
      </c>
      <c r="L39" s="17">
        <v>357.5478</v>
      </c>
    </row>
    <row r="40" spans="1:12" ht="16" x14ac:dyDescent="0.2">
      <c r="A40" s="100"/>
      <c r="B40" s="5" t="s">
        <v>98</v>
      </c>
      <c r="C40" s="24" t="s">
        <v>99</v>
      </c>
      <c r="D40" s="24" t="s">
        <v>268</v>
      </c>
      <c r="E40" s="25">
        <v>371.7681</v>
      </c>
      <c r="F40" s="26">
        <v>50572</v>
      </c>
      <c r="G40" s="25">
        <v>351.88249999999999</v>
      </c>
      <c r="H40" s="25">
        <v>412.82490000000001</v>
      </c>
      <c r="I40" s="27">
        <f t="shared" si="2"/>
        <v>60.942400000000021</v>
      </c>
      <c r="J40" s="14" t="str">
        <f t="shared" si="3"/>
        <v>371.8 ± 60.9</v>
      </c>
      <c r="K40" s="17">
        <v>354.70690000000002</v>
      </c>
      <c r="L40" s="17">
        <v>392.2697</v>
      </c>
    </row>
    <row r="41" spans="1:12" ht="16" x14ac:dyDescent="0.2">
      <c r="A41" s="100"/>
      <c r="B41" s="5" t="s">
        <v>100</v>
      </c>
      <c r="C41" s="5" t="s">
        <v>101</v>
      </c>
      <c r="D41" s="5" t="s">
        <v>269</v>
      </c>
      <c r="E41" s="13">
        <v>371.87799999999999</v>
      </c>
      <c r="F41" s="8">
        <v>50587</v>
      </c>
      <c r="G41" s="13">
        <v>351.9898</v>
      </c>
      <c r="H41" s="13">
        <v>412.93819999999999</v>
      </c>
      <c r="I41" s="16">
        <f t="shared" si="2"/>
        <v>60.948399999999992</v>
      </c>
      <c r="J41" s="14" t="str">
        <f t="shared" si="3"/>
        <v>371.9 ± 60.9</v>
      </c>
      <c r="K41" s="17">
        <v>354.8168</v>
      </c>
      <c r="L41" s="17">
        <v>392.37900000000002</v>
      </c>
    </row>
    <row r="42" spans="1:12" ht="14.5" customHeight="1" x14ac:dyDescent="0.2">
      <c r="A42" s="101"/>
      <c r="B42" s="18" t="s">
        <v>102</v>
      </c>
      <c r="C42" s="56" t="s">
        <v>103</v>
      </c>
      <c r="D42" s="56" t="s">
        <v>270</v>
      </c>
      <c r="E42" s="57">
        <v>68.522999999999996</v>
      </c>
      <c r="F42" s="58">
        <v>9411.7000000000007</v>
      </c>
      <c r="G42" s="57">
        <v>11.7296</v>
      </c>
      <c r="H42" s="57">
        <v>145.5017</v>
      </c>
      <c r="I42" s="59">
        <f t="shared" si="2"/>
        <v>133.77209999999999</v>
      </c>
      <c r="J42" s="22" t="str">
        <f t="shared" si="3"/>
        <v>68.5 ± 133.8</v>
      </c>
      <c r="K42" s="17">
        <v>28.3462</v>
      </c>
      <c r="L42" s="17">
        <v>101.8626</v>
      </c>
    </row>
    <row r="43" spans="1:12" ht="14.5" customHeight="1" x14ac:dyDescent="0.2">
      <c r="A43" s="100" t="s">
        <v>104</v>
      </c>
      <c r="B43" s="5" t="s">
        <v>105</v>
      </c>
      <c r="C43" s="5" t="s">
        <v>106</v>
      </c>
      <c r="D43" s="5"/>
      <c r="E43" s="13">
        <v>4.8446999999999996</v>
      </c>
      <c r="F43" s="8">
        <v>662.93600000000004</v>
      </c>
      <c r="G43" s="13">
        <v>0</v>
      </c>
      <c r="H43" s="13">
        <v>6.8643999999999998</v>
      </c>
      <c r="I43" s="16">
        <f t="shared" si="2"/>
        <v>6.8643999999999998</v>
      </c>
      <c r="J43" s="14" t="str">
        <f t="shared" si="3"/>
        <v>4.8 ± 6.9</v>
      </c>
      <c r="K43" s="17">
        <v>1.9499</v>
      </c>
      <c r="L43" s="17">
        <v>6.5883000000000003</v>
      </c>
    </row>
    <row r="44" spans="1:12" ht="16" x14ac:dyDescent="0.2">
      <c r="A44" s="100"/>
      <c r="B44" s="5" t="s">
        <v>107</v>
      </c>
      <c r="C44" s="5" t="s">
        <v>108</v>
      </c>
      <c r="D44" s="5"/>
      <c r="E44" s="13">
        <v>1.0024</v>
      </c>
      <c r="F44" s="8">
        <v>137.40620000000001</v>
      </c>
      <c r="G44" s="13">
        <v>-3.8420999999999998</v>
      </c>
      <c r="H44" s="13">
        <v>3.0369999999999999</v>
      </c>
      <c r="I44" s="16">
        <f t="shared" si="2"/>
        <v>6.8790999999999993</v>
      </c>
      <c r="J44" s="14" t="str">
        <f t="shared" si="3"/>
        <v>1 ± 6.9</v>
      </c>
      <c r="K44" s="17">
        <v>-1.8918999999999999</v>
      </c>
      <c r="L44" s="17">
        <v>2.746</v>
      </c>
    </row>
    <row r="45" spans="1:12" ht="16" x14ac:dyDescent="0.2">
      <c r="A45" s="100"/>
      <c r="B45" s="5" t="s">
        <v>109</v>
      </c>
      <c r="C45" s="5" t="s">
        <v>110</v>
      </c>
      <c r="D45" s="5"/>
      <c r="E45" s="13">
        <v>1.4165000000000001</v>
      </c>
      <c r="F45" s="8">
        <v>193.73169999999999</v>
      </c>
      <c r="G45" s="13">
        <v>-0.61770000000000003</v>
      </c>
      <c r="H45" s="13">
        <v>6.2610000000000001</v>
      </c>
      <c r="I45" s="16">
        <f t="shared" si="2"/>
        <v>6.8787000000000003</v>
      </c>
      <c r="J45" s="14" t="str">
        <f t="shared" si="3"/>
        <v>1.4 ± 6.9</v>
      </c>
      <c r="K45" s="17">
        <v>-0.32700000000000001</v>
      </c>
      <c r="L45" s="17">
        <v>4.3121</v>
      </c>
    </row>
    <row r="46" spans="1:12" ht="16" x14ac:dyDescent="0.2">
      <c r="A46" s="100"/>
      <c r="B46" s="5" t="s">
        <v>111</v>
      </c>
      <c r="C46" s="5" t="s">
        <v>112</v>
      </c>
      <c r="D46" s="5"/>
      <c r="E46" s="13">
        <v>76.875500000000002</v>
      </c>
      <c r="F46" s="8">
        <v>10517</v>
      </c>
      <c r="G46" s="13">
        <v>72.491799999999998</v>
      </c>
      <c r="H46" s="13">
        <v>81.716800000000006</v>
      </c>
      <c r="I46" s="16">
        <f t="shared" si="2"/>
        <v>9.2250000000000085</v>
      </c>
      <c r="J46" s="14" t="str">
        <f t="shared" si="3"/>
        <v>76.9 ± 9.2</v>
      </c>
      <c r="K46" s="17">
        <v>74.530799999999999</v>
      </c>
      <c r="L46" s="17">
        <v>79.727099999999993</v>
      </c>
    </row>
    <row r="47" spans="1:12" ht="16" x14ac:dyDescent="0.2">
      <c r="A47" s="100"/>
      <c r="B47" s="5" t="s">
        <v>113</v>
      </c>
      <c r="C47" s="5" t="s">
        <v>114</v>
      </c>
      <c r="D47" s="5"/>
      <c r="E47" s="13">
        <v>10.9099</v>
      </c>
      <c r="F47" s="8">
        <v>1492.5</v>
      </c>
      <c r="G47" s="13">
        <v>10.4008</v>
      </c>
      <c r="H47" s="13">
        <v>10.9094</v>
      </c>
      <c r="I47" s="16">
        <f t="shared" si="2"/>
        <v>0.5085999999999995</v>
      </c>
      <c r="J47" s="14" t="str">
        <f t="shared" si="3"/>
        <v>10.9 ± 0.5</v>
      </c>
      <c r="K47" s="17">
        <v>10.7165</v>
      </c>
      <c r="L47" s="17">
        <v>10.9094</v>
      </c>
    </row>
    <row r="48" spans="1:12" ht="16" x14ac:dyDescent="0.2">
      <c r="A48" s="100"/>
      <c r="B48" s="5" t="s">
        <v>115</v>
      </c>
      <c r="C48" s="5" t="s">
        <v>116</v>
      </c>
      <c r="D48" s="5"/>
      <c r="E48" s="13">
        <v>2.7488000000000001</v>
      </c>
      <c r="F48" s="8">
        <v>376.0471</v>
      </c>
      <c r="G48" s="13">
        <v>2.6206</v>
      </c>
      <c r="H48" s="13">
        <v>2.7486999999999999</v>
      </c>
      <c r="I48" s="16">
        <f t="shared" si="2"/>
        <v>0.12809999999999988</v>
      </c>
      <c r="J48" s="14" t="str">
        <f t="shared" si="3"/>
        <v>2.7 ± 0.1</v>
      </c>
      <c r="K48" s="17">
        <v>2.7000999999999999</v>
      </c>
      <c r="L48" s="17">
        <v>2.7486999999999999</v>
      </c>
    </row>
    <row r="49" spans="1:12" ht="32" x14ac:dyDescent="0.2">
      <c r="A49" s="100"/>
      <c r="B49" s="5" t="s">
        <v>117</v>
      </c>
      <c r="C49" s="5" t="s">
        <v>118</v>
      </c>
      <c r="D49" s="5"/>
      <c r="E49" s="13">
        <v>2.5960999999999999</v>
      </c>
      <c r="F49" s="8">
        <v>355.15559999999999</v>
      </c>
      <c r="G49" s="13">
        <v>2.4750000000000001</v>
      </c>
      <c r="H49" s="13">
        <v>2.5960000000000001</v>
      </c>
      <c r="I49" s="16">
        <f t="shared" si="2"/>
        <v>0.121</v>
      </c>
      <c r="J49" s="14" t="str">
        <f t="shared" si="3"/>
        <v>2.6 ± 0.1</v>
      </c>
      <c r="K49" s="17">
        <v>2.5501</v>
      </c>
      <c r="L49" s="17">
        <v>2.5960000000000001</v>
      </c>
    </row>
    <row r="50" spans="1:12" ht="16" x14ac:dyDescent="0.2">
      <c r="A50" s="100"/>
      <c r="B50" s="5" t="s">
        <v>119</v>
      </c>
      <c r="C50" s="5" t="s">
        <v>120</v>
      </c>
      <c r="D50" s="5"/>
      <c r="E50" s="13">
        <v>1.0045E-7</v>
      </c>
      <c r="F50" s="8">
        <v>333.18450000000001</v>
      </c>
      <c r="G50" s="13">
        <v>0</v>
      </c>
      <c r="H50" s="13">
        <v>36.522199999999998</v>
      </c>
      <c r="I50" s="16">
        <f t="shared" si="2"/>
        <v>36.522199999999998</v>
      </c>
      <c r="J50" s="14" t="str">
        <f t="shared" si="3"/>
        <v>0 ± 36.5</v>
      </c>
      <c r="K50" s="17">
        <v>0</v>
      </c>
      <c r="L50" s="17">
        <v>13.9239</v>
      </c>
    </row>
    <row r="51" spans="1:12" ht="16" x14ac:dyDescent="0.2">
      <c r="A51" s="100"/>
      <c r="B51" s="5" t="s">
        <v>121</v>
      </c>
      <c r="C51" s="5" t="s">
        <v>122</v>
      </c>
      <c r="D51" s="5"/>
      <c r="E51" s="13">
        <v>28.812799999999999</v>
      </c>
      <c r="F51" s="8">
        <v>4008.4</v>
      </c>
      <c r="G51" s="13">
        <v>0</v>
      </c>
      <c r="H51" s="13">
        <v>38.500599999999999</v>
      </c>
      <c r="I51" s="16">
        <f t="shared" si="2"/>
        <v>38.500599999999999</v>
      </c>
      <c r="J51" s="14" t="str">
        <f t="shared" si="3"/>
        <v>28.8 ± 38.5</v>
      </c>
      <c r="K51" s="17">
        <v>14.3546</v>
      </c>
      <c r="L51" s="17">
        <v>34.605200000000004</v>
      </c>
    </row>
    <row r="52" spans="1:12" ht="16" x14ac:dyDescent="0.2">
      <c r="A52" s="100"/>
      <c r="B52" s="5" t="s">
        <v>123</v>
      </c>
      <c r="C52" s="5" t="s">
        <v>124</v>
      </c>
      <c r="D52" s="5"/>
      <c r="E52" s="13">
        <v>2.7488000000000001</v>
      </c>
      <c r="F52" s="8">
        <v>376.0471</v>
      </c>
      <c r="G52" s="13">
        <v>2.6206</v>
      </c>
      <c r="H52" s="13">
        <v>2.7486999999999999</v>
      </c>
      <c r="I52" s="16">
        <f t="shared" si="2"/>
        <v>0.12809999999999988</v>
      </c>
      <c r="J52" s="14" t="str">
        <f t="shared" si="3"/>
        <v>2.7 ± 0.1</v>
      </c>
      <c r="K52" s="17">
        <v>2.7000999999999999</v>
      </c>
      <c r="L52" s="17">
        <v>2.7486999999999999</v>
      </c>
    </row>
    <row r="53" spans="1:12" ht="16" x14ac:dyDescent="0.2">
      <c r="A53" s="100"/>
      <c r="B53" s="5" t="s">
        <v>125</v>
      </c>
      <c r="C53" s="5" t="s">
        <v>126</v>
      </c>
      <c r="D53" s="5"/>
      <c r="E53" s="13">
        <v>5.9558</v>
      </c>
      <c r="F53" s="8">
        <v>814.76869999999997</v>
      </c>
      <c r="G53" s="13">
        <v>5.6779000000000002</v>
      </c>
      <c r="H53" s="13">
        <v>5.9555999999999996</v>
      </c>
      <c r="I53" s="16">
        <f t="shared" si="2"/>
        <v>0.27769999999999939</v>
      </c>
      <c r="J53" s="14" t="str">
        <f t="shared" si="3"/>
        <v>6 ± 0.3</v>
      </c>
      <c r="K53" s="17">
        <v>5.8502999999999998</v>
      </c>
      <c r="L53" s="17">
        <v>5.9555999999999996</v>
      </c>
    </row>
    <row r="54" spans="1:12" ht="16" x14ac:dyDescent="0.2">
      <c r="A54" s="100"/>
      <c r="B54" s="5" t="s">
        <v>127</v>
      </c>
      <c r="C54" s="5" t="s">
        <v>128</v>
      </c>
      <c r="D54" s="5"/>
      <c r="E54" s="13">
        <v>13.547499999999999</v>
      </c>
      <c r="F54" s="8">
        <v>1853.1</v>
      </c>
      <c r="G54" s="13">
        <v>9.4728999999999992</v>
      </c>
      <c r="H54" s="13">
        <v>23.236000000000001</v>
      </c>
      <c r="I54" s="16">
        <f t="shared" si="2"/>
        <v>13.763100000000001</v>
      </c>
      <c r="J54" s="14" t="str">
        <f t="shared" si="3"/>
        <v>13.5 ± 13.8</v>
      </c>
      <c r="K54" s="17">
        <v>10.0604</v>
      </c>
      <c r="L54" s="17">
        <v>19.269400000000001</v>
      </c>
    </row>
    <row r="55" spans="1:12" ht="16" x14ac:dyDescent="0.2">
      <c r="A55" s="100"/>
      <c r="B55" s="5" t="s">
        <v>129</v>
      </c>
      <c r="C55" s="5" t="s">
        <v>130</v>
      </c>
      <c r="D55" s="5"/>
      <c r="E55" s="13">
        <v>7.4389000000000003</v>
      </c>
      <c r="F55" s="8">
        <v>1017.4</v>
      </c>
      <c r="G55" s="13">
        <v>3.3732000000000002</v>
      </c>
      <c r="H55" s="13">
        <v>17.127700000000001</v>
      </c>
      <c r="I55" s="16">
        <f t="shared" si="2"/>
        <v>13.7545</v>
      </c>
      <c r="J55" s="14" t="str">
        <f t="shared" si="3"/>
        <v>7.4 ± 13.8</v>
      </c>
      <c r="K55" s="17">
        <v>3.9518</v>
      </c>
      <c r="L55" s="17">
        <v>13.2308</v>
      </c>
    </row>
    <row r="56" spans="1:12" ht="32" x14ac:dyDescent="0.2">
      <c r="A56" s="100"/>
      <c r="B56" s="5" t="s">
        <v>131</v>
      </c>
      <c r="C56" s="5" t="s">
        <v>132</v>
      </c>
      <c r="D56" s="5"/>
      <c r="E56" s="13">
        <v>0.11</v>
      </c>
      <c r="F56" s="8">
        <v>15.0419</v>
      </c>
      <c r="G56" s="13">
        <v>0.1048</v>
      </c>
      <c r="H56" s="13">
        <v>0.1099</v>
      </c>
      <c r="I56" s="16">
        <f t="shared" si="2"/>
        <v>5.0999999999999934E-3</v>
      </c>
      <c r="J56" s="14" t="str">
        <f t="shared" si="3"/>
        <v>0.1 ± 0</v>
      </c>
      <c r="K56" s="17">
        <v>0.108</v>
      </c>
      <c r="L56" s="17">
        <v>0.1099</v>
      </c>
    </row>
    <row r="57" spans="1:12" ht="16" x14ac:dyDescent="0.2">
      <c r="A57" s="100"/>
      <c r="B57" s="5" t="s">
        <v>133</v>
      </c>
      <c r="C57" s="5" t="s">
        <v>134</v>
      </c>
      <c r="D57" s="5"/>
      <c r="E57" s="13">
        <v>1.35</v>
      </c>
      <c r="F57" s="8">
        <v>184.68090000000001</v>
      </c>
      <c r="G57" s="13">
        <v>1.2869999999999999</v>
      </c>
      <c r="H57" s="13">
        <v>1.3499000000000001</v>
      </c>
      <c r="I57" s="16">
        <f t="shared" si="2"/>
        <v>6.2900000000000178E-2</v>
      </c>
      <c r="J57" s="14" t="str">
        <f t="shared" si="3"/>
        <v>1.4 ± 0.1</v>
      </c>
      <c r="K57" s="17">
        <v>1.3261000000000001</v>
      </c>
      <c r="L57" s="17">
        <v>1.3499000000000001</v>
      </c>
    </row>
    <row r="58" spans="1:12" ht="32" x14ac:dyDescent="0.2">
      <c r="A58" s="100"/>
      <c r="B58" s="5" t="s">
        <v>135</v>
      </c>
      <c r="C58" s="5" t="s">
        <v>136</v>
      </c>
      <c r="D58" s="5"/>
      <c r="E58" s="13">
        <v>1.8326</v>
      </c>
      <c r="F58" s="8">
        <v>250.69810000000001</v>
      </c>
      <c r="G58" s="13">
        <v>1.7471000000000001</v>
      </c>
      <c r="H58" s="13">
        <v>1.8325</v>
      </c>
      <c r="I58" s="16">
        <f t="shared" si="2"/>
        <v>8.539999999999992E-2</v>
      </c>
      <c r="J58" s="14" t="str">
        <f t="shared" si="3"/>
        <v>1.8 ± 0.1</v>
      </c>
      <c r="K58" s="17">
        <v>1.8001</v>
      </c>
      <c r="L58" s="17">
        <v>1.8325</v>
      </c>
    </row>
    <row r="59" spans="1:12" ht="16" x14ac:dyDescent="0.2">
      <c r="A59" s="100"/>
      <c r="B59" s="5" t="s">
        <v>137</v>
      </c>
      <c r="C59" s="5" t="s">
        <v>138</v>
      </c>
      <c r="D59" s="5"/>
      <c r="E59" s="13">
        <v>3.8178000000000001</v>
      </c>
      <c r="F59" s="8">
        <v>522.2876</v>
      </c>
      <c r="G59" s="13">
        <v>3.6396999999999999</v>
      </c>
      <c r="H59" s="13">
        <v>3.8176999999999999</v>
      </c>
      <c r="I59" s="16">
        <f t="shared" si="2"/>
        <v>0.17799999999999994</v>
      </c>
      <c r="J59" s="14" t="str">
        <f t="shared" si="3"/>
        <v>3.8 ± 0.2</v>
      </c>
      <c r="K59" s="17">
        <v>3.7502</v>
      </c>
      <c r="L59" s="17">
        <v>3.8176999999999999</v>
      </c>
    </row>
    <row r="60" spans="1:12" ht="16" x14ac:dyDescent="0.2">
      <c r="A60" s="100"/>
      <c r="B60" s="5" t="s">
        <v>139</v>
      </c>
      <c r="C60" s="5" t="s">
        <v>140</v>
      </c>
      <c r="D60" s="5"/>
      <c r="E60" s="13">
        <v>1.9853000000000001</v>
      </c>
      <c r="F60" s="8">
        <v>271.58960000000002</v>
      </c>
      <c r="G60" s="13">
        <v>1.8926000000000001</v>
      </c>
      <c r="H60" s="13">
        <v>1.9852000000000001</v>
      </c>
      <c r="I60" s="16">
        <f t="shared" si="2"/>
        <v>9.2600000000000016E-2</v>
      </c>
      <c r="J60" s="14" t="str">
        <f t="shared" si="3"/>
        <v>2 ± 0.1</v>
      </c>
      <c r="K60" s="17">
        <v>1.9500999999999999</v>
      </c>
      <c r="L60" s="17">
        <v>1.9852000000000001</v>
      </c>
    </row>
    <row r="61" spans="1:12" ht="16" x14ac:dyDescent="0.2">
      <c r="A61" s="100"/>
      <c r="B61" s="5" t="s">
        <v>141</v>
      </c>
      <c r="C61" s="5" t="s">
        <v>142</v>
      </c>
      <c r="D61" s="5"/>
      <c r="E61" s="13">
        <v>2.9016000000000002</v>
      </c>
      <c r="F61" s="8">
        <v>396.93860000000001</v>
      </c>
      <c r="G61" s="13">
        <v>2.7662</v>
      </c>
      <c r="H61" s="13">
        <v>2.9014000000000002</v>
      </c>
      <c r="I61" s="16">
        <f t="shared" si="2"/>
        <v>0.13520000000000021</v>
      </c>
      <c r="J61" s="14" t="str">
        <f t="shared" si="3"/>
        <v>2.9 ± 0.1</v>
      </c>
      <c r="K61" s="17">
        <v>2.8500999999999999</v>
      </c>
      <c r="L61" s="17">
        <v>2.9014000000000002</v>
      </c>
    </row>
    <row r="62" spans="1:12" ht="32" x14ac:dyDescent="0.2">
      <c r="A62" s="100"/>
      <c r="B62" s="5" t="s">
        <v>143</v>
      </c>
      <c r="C62" s="5" t="s">
        <v>144</v>
      </c>
      <c r="D62" s="5"/>
      <c r="E62" s="13">
        <v>6.7199999999999996E-2</v>
      </c>
      <c r="F62" s="8">
        <v>9.1922999999999995</v>
      </c>
      <c r="G62" s="13">
        <v>6.4100000000000004E-2</v>
      </c>
      <c r="H62" s="13">
        <v>6.7199999999999996E-2</v>
      </c>
      <c r="I62" s="16">
        <f t="shared" si="2"/>
        <v>3.0999999999999917E-3</v>
      </c>
      <c r="J62" s="14" t="str">
        <f t="shared" si="3"/>
        <v>0.1 ± 0</v>
      </c>
      <c r="K62" s="17">
        <v>6.6000000000000003E-2</v>
      </c>
      <c r="L62" s="17">
        <v>6.7199999999999996E-2</v>
      </c>
    </row>
    <row r="63" spans="1:12" ht="16" x14ac:dyDescent="0.2">
      <c r="A63" s="100"/>
      <c r="B63" s="5" t="s">
        <v>145</v>
      </c>
      <c r="C63" s="5" t="s">
        <v>146</v>
      </c>
      <c r="D63" s="5"/>
      <c r="E63" s="13">
        <v>1.069</v>
      </c>
      <c r="F63" s="8">
        <v>146.2405</v>
      </c>
      <c r="G63" s="13">
        <v>1.0190999999999999</v>
      </c>
      <c r="H63" s="13">
        <v>1.069</v>
      </c>
      <c r="I63" s="16">
        <f t="shared" si="2"/>
        <v>4.9900000000000055E-2</v>
      </c>
      <c r="J63" s="14" t="str">
        <f t="shared" si="3"/>
        <v>1.1 ± 0</v>
      </c>
      <c r="K63" s="17">
        <v>1.0501</v>
      </c>
      <c r="L63" s="17">
        <v>1.069</v>
      </c>
    </row>
    <row r="64" spans="1:12" ht="16" x14ac:dyDescent="0.2">
      <c r="A64" s="100"/>
      <c r="B64" s="5" t="s">
        <v>147</v>
      </c>
      <c r="C64" s="5" t="s">
        <v>148</v>
      </c>
      <c r="D64" s="5"/>
      <c r="E64" s="13">
        <v>2.7488000000000001</v>
      </c>
      <c r="F64" s="8">
        <v>376.0471</v>
      </c>
      <c r="G64" s="13">
        <v>2.6206</v>
      </c>
      <c r="H64" s="13">
        <v>2.7486999999999999</v>
      </c>
      <c r="I64" s="16">
        <f t="shared" si="2"/>
        <v>0.12809999999999988</v>
      </c>
      <c r="J64" s="14" t="str">
        <f t="shared" si="3"/>
        <v>2.7 ± 0.1</v>
      </c>
      <c r="K64" s="17">
        <v>2.7000999999999999</v>
      </c>
      <c r="L64" s="17">
        <v>2.7486999999999999</v>
      </c>
    </row>
    <row r="65" spans="1:12" ht="29" customHeight="1" x14ac:dyDescent="0.2">
      <c r="A65" s="101"/>
      <c r="B65" s="18" t="s">
        <v>149</v>
      </c>
      <c r="C65" s="18" t="s">
        <v>150</v>
      </c>
      <c r="D65" s="18"/>
      <c r="E65" s="19">
        <v>4.2759999999999998</v>
      </c>
      <c r="F65" s="20">
        <v>584.96209999999996</v>
      </c>
      <c r="G65" s="19">
        <v>4.0765000000000002</v>
      </c>
      <c r="H65" s="19">
        <v>4.2758000000000003</v>
      </c>
      <c r="I65" s="21">
        <f t="shared" si="2"/>
        <v>0.19930000000000003</v>
      </c>
      <c r="J65" s="22" t="str">
        <f t="shared" si="3"/>
        <v>4.3 ± 0.2</v>
      </c>
      <c r="K65" s="17">
        <v>4.2001999999999997</v>
      </c>
      <c r="L65" s="17">
        <v>4.2758000000000003</v>
      </c>
    </row>
    <row r="66" spans="1:12" ht="112" x14ac:dyDescent="0.2">
      <c r="A66" s="5"/>
      <c r="B66" s="5" t="s">
        <v>206</v>
      </c>
      <c r="C66" s="5" t="s">
        <v>207</v>
      </c>
      <c r="D66" s="5" t="s">
        <v>271</v>
      </c>
      <c r="E66" s="13">
        <v>30.5428</v>
      </c>
      <c r="F66" s="8">
        <v>4178.3</v>
      </c>
      <c r="G66" s="13">
        <v>29.1175</v>
      </c>
      <c r="H66" s="13">
        <v>30.541499999999999</v>
      </c>
      <c r="I66" s="16">
        <f t="shared" si="2"/>
        <v>1.4239999999999995</v>
      </c>
      <c r="J66" s="14" t="str">
        <f t="shared" si="3"/>
        <v>30.5 ± 1.4</v>
      </c>
      <c r="K66" s="17">
        <v>30.0015</v>
      </c>
      <c r="L66" s="17">
        <v>30.541499999999999</v>
      </c>
    </row>
    <row r="67" spans="1:12" ht="29" customHeight="1" x14ac:dyDescent="0.2">
      <c r="A67" s="5"/>
      <c r="B67" s="5" t="s">
        <v>153</v>
      </c>
      <c r="C67" s="5" t="s">
        <v>154</v>
      </c>
      <c r="D67" s="5" t="s">
        <v>272</v>
      </c>
      <c r="E67" s="13">
        <v>4851.5</v>
      </c>
      <c r="F67" s="8">
        <v>657570</v>
      </c>
      <c r="G67" s="13">
        <v>4808.5</v>
      </c>
      <c r="H67" s="13">
        <v>5135.2</v>
      </c>
      <c r="I67" s="16">
        <f t="shared" si="2"/>
        <v>326.69999999999982</v>
      </c>
      <c r="J67" s="14" t="str">
        <f t="shared" si="3"/>
        <v>4851.5 ± 326.7</v>
      </c>
      <c r="K67" s="17">
        <v>4832.3</v>
      </c>
      <c r="L67" s="17">
        <v>4955.5</v>
      </c>
    </row>
    <row r="68" spans="1:12" ht="16" x14ac:dyDescent="0.2">
      <c r="A68" s="5"/>
      <c r="B68" s="5" t="s">
        <v>155</v>
      </c>
      <c r="C68" s="5" t="s">
        <v>156</v>
      </c>
      <c r="D68" s="5"/>
      <c r="E68" s="13">
        <v>9.9877000000000002E-8</v>
      </c>
      <c r="F68" s="8">
        <v>192410</v>
      </c>
      <c r="G68" s="13">
        <v>0</v>
      </c>
      <c r="H68" s="13">
        <v>106.8288</v>
      </c>
      <c r="I68" s="16">
        <f t="shared" si="2"/>
        <v>106.8288</v>
      </c>
      <c r="J68" s="14" t="str">
        <f t="shared" si="3"/>
        <v>0 ± 106.8</v>
      </c>
      <c r="K68" s="17">
        <v>0</v>
      </c>
      <c r="L68" s="17">
        <v>39.749600000000001</v>
      </c>
    </row>
    <row r="69" spans="1:12" ht="29" customHeight="1" x14ac:dyDescent="0.2">
      <c r="A69" s="5"/>
      <c r="B69" s="5" t="s">
        <v>157</v>
      </c>
      <c r="C69" s="5" t="s">
        <v>158</v>
      </c>
      <c r="D69" s="5"/>
      <c r="E69" s="13">
        <v>1490.7</v>
      </c>
      <c r="F69" s="8">
        <v>201900</v>
      </c>
      <c r="G69" s="8">
        <v>1472.6</v>
      </c>
      <c r="H69" s="8">
        <v>1584.2</v>
      </c>
      <c r="I69" s="16">
        <f t="shared" si="2"/>
        <v>111.60000000000014</v>
      </c>
      <c r="J69" s="14" t="str">
        <f t="shared" si="3"/>
        <v>1490.7 ± 111.6</v>
      </c>
      <c r="K69" s="17">
        <v>1484</v>
      </c>
      <c r="L69" s="17">
        <v>1526.2</v>
      </c>
    </row>
    <row r="70" spans="1:12" ht="16" x14ac:dyDescent="0.2">
      <c r="A70" s="5"/>
      <c r="B70" s="5" t="s">
        <v>159</v>
      </c>
      <c r="C70" s="24" t="s">
        <v>160</v>
      </c>
      <c r="D70" s="24" t="s">
        <v>273</v>
      </c>
      <c r="E70" s="25">
        <v>742.95579999999995</v>
      </c>
      <c r="F70" s="26">
        <v>100670</v>
      </c>
      <c r="G70" s="13">
        <v>743.00139999999999</v>
      </c>
      <c r="H70" s="13">
        <v>792.30849999999998</v>
      </c>
      <c r="I70" s="16">
        <f t="shared" si="2"/>
        <v>49.307099999999991</v>
      </c>
      <c r="J70" s="14" t="str">
        <f t="shared" si="3"/>
        <v>743 ± 49.3</v>
      </c>
      <c r="K70" s="17">
        <v>743.00139999999999</v>
      </c>
      <c r="L70" s="17">
        <v>761.68809999999996</v>
      </c>
    </row>
    <row r="71" spans="1:12" x14ac:dyDescent="0.2">
      <c r="A71" s="5"/>
      <c r="B71" s="5"/>
      <c r="C71" s="5"/>
      <c r="D71" s="5"/>
      <c r="E71" s="13"/>
      <c r="F71" s="37"/>
      <c r="G71" s="37"/>
      <c r="H71" s="37"/>
      <c r="I71" s="16"/>
      <c r="J71" s="14"/>
      <c r="K71" s="17"/>
      <c r="L71" s="17"/>
    </row>
    <row r="72" spans="1:12" x14ac:dyDescent="0.2">
      <c r="A72" s="5"/>
      <c r="B72" s="5"/>
      <c r="C72" s="5"/>
      <c r="D72" s="5"/>
      <c r="E72" s="13"/>
      <c r="F72" s="37"/>
      <c r="G72" s="37"/>
      <c r="H72" s="37"/>
      <c r="I72" s="16"/>
      <c r="J72" s="14"/>
      <c r="K72" s="17"/>
      <c r="L72" s="17"/>
    </row>
    <row r="73" spans="1:12" x14ac:dyDescent="0.2">
      <c r="A73" s="5"/>
      <c r="B73" s="5"/>
      <c r="C73" s="5"/>
      <c r="D73" s="5"/>
      <c r="E73" s="13"/>
      <c r="F73" s="37"/>
      <c r="G73" s="37"/>
      <c r="H73" s="37"/>
      <c r="I73" s="16"/>
      <c r="J73" s="14"/>
      <c r="K73" s="17"/>
      <c r="L73" s="17"/>
    </row>
    <row r="74" spans="1:12" x14ac:dyDescent="0.2">
      <c r="A74" s="5"/>
      <c r="B74" s="5"/>
      <c r="C74" s="5"/>
      <c r="D74" s="5"/>
      <c r="E74" s="13"/>
      <c r="F74" s="37"/>
      <c r="G74" s="37"/>
      <c r="H74" s="37"/>
      <c r="I74" s="16"/>
      <c r="J74" s="14"/>
      <c r="K74" s="17"/>
      <c r="L74" s="17"/>
    </row>
    <row r="75" spans="1:12" x14ac:dyDescent="0.2">
      <c r="A75" s="5"/>
      <c r="B75" s="5"/>
      <c r="C75" s="5"/>
      <c r="D75" s="5"/>
      <c r="E75" s="13"/>
      <c r="F75" s="37"/>
      <c r="G75" s="37"/>
      <c r="H75" s="37"/>
      <c r="I75" s="16"/>
      <c r="J75" s="14"/>
      <c r="K75" s="17"/>
      <c r="L75" s="17"/>
    </row>
    <row r="76" spans="1:12" x14ac:dyDescent="0.2">
      <c r="A76" s="5"/>
      <c r="B76" s="5"/>
      <c r="C76" s="5"/>
      <c r="D76" s="5"/>
      <c r="E76" s="13"/>
      <c r="F76" s="37"/>
      <c r="G76" s="37"/>
      <c r="H76" s="38"/>
      <c r="I76" s="16"/>
      <c r="J76" s="14"/>
      <c r="K76" s="17"/>
      <c r="L76" s="17"/>
    </row>
    <row r="77" spans="1:12" x14ac:dyDescent="0.2">
      <c r="B77" s="5"/>
      <c r="C77" s="5"/>
      <c r="D77" s="5"/>
      <c r="E77" s="13"/>
      <c r="F77" s="37"/>
      <c r="G77" s="37"/>
      <c r="H77" s="37"/>
      <c r="I77" s="16"/>
      <c r="J77" s="14"/>
      <c r="K77" s="17"/>
      <c r="L77" s="17"/>
    </row>
    <row r="78" spans="1:12" x14ac:dyDescent="0.2">
      <c r="B78" s="5"/>
      <c r="C78" s="5"/>
      <c r="D78" s="5"/>
      <c r="E78" s="13"/>
      <c r="F78" s="37"/>
      <c r="G78" s="37"/>
      <c r="H78" s="37"/>
      <c r="I78" s="16"/>
      <c r="J78" s="14"/>
      <c r="K78" s="17"/>
      <c r="L78" s="17"/>
    </row>
    <row r="79" spans="1:12" x14ac:dyDescent="0.2">
      <c r="B79" s="5"/>
      <c r="C79" s="5"/>
      <c r="D79" s="5"/>
      <c r="E79" s="13"/>
      <c r="F79" s="37"/>
      <c r="G79" s="37"/>
      <c r="H79" s="37"/>
      <c r="I79" s="16"/>
      <c r="J79" s="14"/>
      <c r="K79" s="17"/>
      <c r="L79" s="17"/>
    </row>
    <row r="80" spans="1:12" x14ac:dyDescent="0.2">
      <c r="B80" s="5"/>
      <c r="C80" s="5"/>
      <c r="D80" s="5"/>
      <c r="E80" s="13"/>
      <c r="F80" s="37"/>
      <c r="G80" s="37"/>
      <c r="H80" s="37"/>
      <c r="I80" s="16"/>
      <c r="J80" s="14"/>
      <c r="K80" s="17"/>
      <c r="L80" s="17"/>
    </row>
    <row r="81" spans="2:12" x14ac:dyDescent="0.2">
      <c r="B81" s="5"/>
      <c r="C81" s="5"/>
      <c r="D81" s="5"/>
      <c r="E81" s="13"/>
      <c r="F81" s="37"/>
      <c r="G81" s="39"/>
      <c r="H81" s="39"/>
      <c r="I81" s="16"/>
      <c r="J81" s="14"/>
      <c r="K81" s="17"/>
      <c r="L81" s="17"/>
    </row>
    <row r="82" spans="2:12" x14ac:dyDescent="0.2">
      <c r="B82" s="5"/>
      <c r="C82" s="5"/>
      <c r="D82" s="5"/>
      <c r="E82" s="7"/>
      <c r="F82" s="37"/>
      <c r="G82" s="37"/>
      <c r="H82" s="37"/>
      <c r="I82" s="16"/>
      <c r="J82" s="14"/>
      <c r="K82" s="17"/>
      <c r="L82" s="17"/>
    </row>
    <row r="83" spans="2:12" x14ac:dyDescent="0.2">
      <c r="B83" s="5"/>
      <c r="C83" s="5"/>
      <c r="D83" s="5"/>
      <c r="E83" s="7"/>
      <c r="F83" s="37"/>
      <c r="G83" s="37"/>
      <c r="H83" s="37"/>
      <c r="I83" s="16"/>
      <c r="J83" s="14"/>
      <c r="K83" s="17"/>
      <c r="L83" s="17"/>
    </row>
    <row r="84" spans="2:12" x14ac:dyDescent="0.2">
      <c r="I84" s="42"/>
      <c r="J84" s="43"/>
      <c r="K84" s="17"/>
      <c r="L84" s="17"/>
    </row>
    <row r="85" spans="2:12" x14ac:dyDescent="0.2">
      <c r="K85" s="17"/>
      <c r="L85" s="17"/>
    </row>
    <row r="86" spans="2:12" x14ac:dyDescent="0.2">
      <c r="K86" s="44"/>
      <c r="L86" s="44"/>
    </row>
  </sheetData>
  <mergeCells count="8">
    <mergeCell ref="A38:A42"/>
    <mergeCell ref="A43:A65"/>
    <mergeCell ref="A3:A10"/>
    <mergeCell ref="N5:N9"/>
    <mergeCell ref="A11:A19"/>
    <mergeCell ref="A20:A28"/>
    <mergeCell ref="A29:A32"/>
    <mergeCell ref="A34:A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BEC8-11B6-47C0-82EA-D3C623A5D214}">
  <dimension ref="A1:X87"/>
  <sheetViews>
    <sheetView zoomScaleNormal="100" workbookViewId="0">
      <selection activeCell="U28" sqref="U28"/>
    </sheetView>
  </sheetViews>
  <sheetFormatPr baseColWidth="10" defaultColWidth="8.83203125" defaultRowHeight="15" x14ac:dyDescent="0.2"/>
  <cols>
    <col min="1" max="1" width="13.6640625" style="6" customWidth="1"/>
    <col min="2" max="2" width="11.6640625" style="6" customWidth="1"/>
    <col min="3" max="3" width="48.33203125" style="6" customWidth="1"/>
    <col min="4" max="4" width="9.1640625" style="40" customWidth="1"/>
    <col min="5" max="6" width="9.1640625" style="41" customWidth="1"/>
    <col min="7" max="7" width="9.1640625" style="45" customWidth="1"/>
    <col min="8" max="9" width="9.1640625" style="41" customWidth="1"/>
    <col min="10" max="10" width="4.1640625" customWidth="1"/>
    <col min="13" max="21" width="10.33203125" customWidth="1"/>
  </cols>
  <sheetData>
    <row r="1" spans="1:24" ht="32" x14ac:dyDescent="0.2">
      <c r="A1" s="1"/>
      <c r="B1" s="1" t="s">
        <v>0</v>
      </c>
      <c r="C1" s="1" t="s">
        <v>1</v>
      </c>
      <c r="D1" s="1" t="s">
        <v>208</v>
      </c>
      <c r="E1" s="1" t="s">
        <v>209</v>
      </c>
      <c r="F1" s="1" t="s">
        <v>210</v>
      </c>
      <c r="G1" s="63" t="s">
        <v>211</v>
      </c>
      <c r="H1" s="1" t="s">
        <v>212</v>
      </c>
      <c r="I1" s="1" t="s">
        <v>213</v>
      </c>
      <c r="J1" s="5"/>
    </row>
    <row r="2" spans="1:24" ht="16" x14ac:dyDescent="0.2">
      <c r="A2" s="6">
        <f>COUNTA(B2:B82)</f>
        <v>69</v>
      </c>
      <c r="B2" s="5" t="s">
        <v>214</v>
      </c>
      <c r="C2" s="5" t="s">
        <v>215</v>
      </c>
      <c r="D2" s="7">
        <v>100</v>
      </c>
      <c r="E2" s="7">
        <v>100</v>
      </c>
      <c r="F2" s="7">
        <v>100</v>
      </c>
      <c r="G2" s="9">
        <f>D2</f>
        <v>100</v>
      </c>
      <c r="H2" s="7">
        <f>E2*2</f>
        <v>200</v>
      </c>
      <c r="I2" s="7">
        <f>F2/3</f>
        <v>33.333333333333336</v>
      </c>
      <c r="K2" s="54" t="s">
        <v>216</v>
      </c>
      <c r="L2" t="s">
        <v>217</v>
      </c>
      <c r="M2" s="64" t="str" cm="1">
        <f t="array" ref="M2:T2">TRANSPOSE(C3:C10)</f>
        <v>G6P &lt;-&gt; F6P</v>
      </c>
      <c r="N2" s="64" t="str">
        <v>F6P + ATP &lt;-&gt; FBP</v>
      </c>
      <c r="O2" s="64" t="str">
        <v>FBP &lt;-&gt; DHAP + GAP</v>
      </c>
      <c r="P2" s="64" t="str">
        <v>DHAP &lt;-&gt; GAP</v>
      </c>
      <c r="Q2" s="64" t="str">
        <v>GAP &lt;-&gt; G3P + ATP + NADH</v>
      </c>
      <c r="R2" s="64" t="str">
        <v>G3P &lt;-&gt; PEP</v>
      </c>
      <c r="S2" s="64" t="str">
        <v>PEP -&gt; PYRcyt + ATP</v>
      </c>
      <c r="T2" s="64" t="str">
        <v>OAAcyt + ATP -&gt; PEP + CO2</v>
      </c>
    </row>
    <row r="3" spans="1:24" ht="16" x14ac:dyDescent="0.2">
      <c r="A3" s="100" t="s">
        <v>13</v>
      </c>
      <c r="B3" s="5" t="s">
        <v>14</v>
      </c>
      <c r="C3" s="5" t="s">
        <v>15</v>
      </c>
      <c r="D3" s="13">
        <v>18.049600000000002</v>
      </c>
      <c r="E3" s="13">
        <v>-41.3947</v>
      </c>
      <c r="F3" s="13">
        <v>-316.42439999999999</v>
      </c>
      <c r="G3" s="9">
        <f t="shared" ref="G3:G66" si="0">D3</f>
        <v>18.049600000000002</v>
      </c>
      <c r="H3" s="7">
        <f t="shared" ref="H3:H66" si="1">E3*2</f>
        <v>-82.789400000000001</v>
      </c>
      <c r="I3" s="7">
        <f t="shared" ref="I3:I32" si="2">F3/3</f>
        <v>-105.4748</v>
      </c>
      <c r="L3" t="s">
        <v>211</v>
      </c>
      <c r="M3" s="65" cm="1">
        <f t="array" ref="M3:T5">TRANSPOSE(G3:I10)</f>
        <v>18.049600000000002</v>
      </c>
      <c r="N3" s="65">
        <v>56.735799999999998</v>
      </c>
      <c r="O3" s="65">
        <v>56.735799999999998</v>
      </c>
      <c r="P3" s="65">
        <v>55.238700000000001</v>
      </c>
      <c r="Q3" s="65">
        <v>130.184</v>
      </c>
      <c r="R3" s="65">
        <v>125.50230000000001</v>
      </c>
      <c r="S3" s="65">
        <v>141.52209999999999</v>
      </c>
      <c r="T3" s="65">
        <v>20.660900000000002</v>
      </c>
    </row>
    <row r="4" spans="1:24" ht="14.5" customHeight="1" x14ac:dyDescent="0.2">
      <c r="A4" s="100"/>
      <c r="B4" s="5" t="s">
        <v>16</v>
      </c>
      <c r="C4" s="5" t="s">
        <v>17</v>
      </c>
      <c r="D4" s="13">
        <v>56.735799999999998</v>
      </c>
      <c r="E4" s="13">
        <v>-20.653099999999998</v>
      </c>
      <c r="F4" s="13">
        <v>-145.00319999999999</v>
      </c>
      <c r="G4" s="9">
        <f t="shared" si="0"/>
        <v>56.735799999999998</v>
      </c>
      <c r="H4" s="7">
        <f t="shared" si="1"/>
        <v>-41.306199999999997</v>
      </c>
      <c r="I4" s="7">
        <f t="shared" si="2"/>
        <v>-48.334399999999995</v>
      </c>
      <c r="L4" t="s">
        <v>218</v>
      </c>
      <c r="M4" s="65">
        <v>-82.789400000000001</v>
      </c>
      <c r="N4" s="65">
        <v>-41.306199999999997</v>
      </c>
      <c r="O4" s="65">
        <v>-41.306199999999997</v>
      </c>
      <c r="P4" s="65">
        <v>157.4066</v>
      </c>
      <c r="Q4" s="65">
        <v>135.8674</v>
      </c>
      <c r="R4" s="65">
        <v>132.77940000000001</v>
      </c>
      <c r="S4" s="65">
        <v>128.78960000000001</v>
      </c>
      <c r="T4" s="65">
        <v>1.9999999999999999E-7</v>
      </c>
    </row>
    <row r="5" spans="1:24" ht="16" x14ac:dyDescent="0.2">
      <c r="A5" s="100"/>
      <c r="B5" s="5" t="s">
        <v>19</v>
      </c>
      <c r="C5" s="5" t="s">
        <v>20</v>
      </c>
      <c r="D5" s="13">
        <v>56.735799999999998</v>
      </c>
      <c r="E5" s="13">
        <v>-20.653099999999998</v>
      </c>
      <c r="F5" s="13">
        <v>-145.00319999999999</v>
      </c>
      <c r="G5" s="9">
        <f t="shared" si="0"/>
        <v>56.735799999999998</v>
      </c>
      <c r="H5" s="7">
        <f t="shared" si="1"/>
        <v>-41.306199999999997</v>
      </c>
      <c r="I5" s="7">
        <f t="shared" si="2"/>
        <v>-48.334399999999995</v>
      </c>
      <c r="L5" t="s">
        <v>219</v>
      </c>
      <c r="M5" s="65">
        <v>-105.4748</v>
      </c>
      <c r="N5" s="65">
        <v>-48.334399999999995</v>
      </c>
      <c r="O5" s="65">
        <v>-48.334399999999995</v>
      </c>
      <c r="P5" s="65">
        <v>-51.490499999999997</v>
      </c>
      <c r="Q5" s="65">
        <v>-72.057966666666672</v>
      </c>
      <c r="R5" s="65">
        <v>-73.672899999999998</v>
      </c>
      <c r="S5" s="65">
        <v>24.106099999999998</v>
      </c>
      <c r="T5" s="65">
        <v>101.08166666666666</v>
      </c>
    </row>
    <row r="6" spans="1:24" ht="16" x14ac:dyDescent="0.2">
      <c r="A6" s="100"/>
      <c r="B6" s="5" t="s">
        <v>22</v>
      </c>
      <c r="C6" s="5" t="s">
        <v>23</v>
      </c>
      <c r="D6" s="13">
        <v>55.238700000000001</v>
      </c>
      <c r="E6" s="13">
        <v>78.703299999999999</v>
      </c>
      <c r="F6" s="13">
        <v>-154.47149999999999</v>
      </c>
      <c r="G6" s="9">
        <f t="shared" si="0"/>
        <v>55.238700000000001</v>
      </c>
      <c r="H6" s="7">
        <f t="shared" si="1"/>
        <v>157.4066</v>
      </c>
      <c r="I6" s="7">
        <f t="shared" si="2"/>
        <v>-51.490499999999997</v>
      </c>
    </row>
    <row r="7" spans="1:24" ht="16" x14ac:dyDescent="0.2">
      <c r="A7" s="100"/>
      <c r="B7" s="5" t="s">
        <v>24</v>
      </c>
      <c r="C7" s="5" t="s">
        <v>25</v>
      </c>
      <c r="D7" s="13">
        <v>130.184</v>
      </c>
      <c r="E7" s="13">
        <v>67.933700000000002</v>
      </c>
      <c r="F7" s="13">
        <v>-216.1739</v>
      </c>
      <c r="G7" s="9">
        <f t="shared" si="0"/>
        <v>130.184</v>
      </c>
      <c r="H7" s="7">
        <f t="shared" si="1"/>
        <v>135.8674</v>
      </c>
      <c r="I7" s="7">
        <f t="shared" si="2"/>
        <v>-72.057966666666672</v>
      </c>
      <c r="K7" s="54" t="s">
        <v>220</v>
      </c>
      <c r="L7" t="s">
        <v>217</v>
      </c>
      <c r="M7" s="64" t="str" cm="1">
        <f t="array" ref="M7:U7">TRANSPOSE(C11:C19)</f>
        <v>G6P -&gt; PG6 + NADPH</v>
      </c>
      <c r="N7" s="64" t="str">
        <v>PG6 -&gt; Ru5P + CO2 + NADPH</v>
      </c>
      <c r="O7" s="64" t="str">
        <v>Ru5P &lt;-&gt; R5P</v>
      </c>
      <c r="P7" s="64" t="str">
        <v>Ru5P &lt;-&gt; X5P</v>
      </c>
      <c r="Q7" s="64" t="str">
        <v>X5P &lt;-&gt; GAP + TKC2</v>
      </c>
      <c r="R7" s="64" t="str">
        <v>E4P + TKC2 &lt;-&gt; F6P</v>
      </c>
      <c r="S7" s="64" t="str">
        <v>R5P + TKC2 &lt;-&gt; S7P</v>
      </c>
      <c r="T7" s="64" t="str">
        <v>GAP + TAC3 &lt;-&gt; F6P</v>
      </c>
      <c r="U7" s="64" t="str">
        <v>S7P &lt;-&gt; E4P + TAC3</v>
      </c>
      <c r="W7" t="s">
        <v>221</v>
      </c>
      <c r="X7" t="s">
        <v>222</v>
      </c>
    </row>
    <row r="8" spans="1:24" ht="16" x14ac:dyDescent="0.2">
      <c r="A8" s="100"/>
      <c r="B8" s="5" t="s">
        <v>26</v>
      </c>
      <c r="C8" s="5" t="s">
        <v>27</v>
      </c>
      <c r="D8" s="13">
        <v>125.50230000000001</v>
      </c>
      <c r="E8" s="13">
        <v>66.389700000000005</v>
      </c>
      <c r="F8" s="13">
        <v>-221.0187</v>
      </c>
      <c r="G8" s="9">
        <f t="shared" si="0"/>
        <v>125.50230000000001</v>
      </c>
      <c r="H8" s="7">
        <f t="shared" si="1"/>
        <v>132.77940000000001</v>
      </c>
      <c r="I8" s="7">
        <f t="shared" si="2"/>
        <v>-73.672899999999998</v>
      </c>
      <c r="L8" t="s">
        <v>211</v>
      </c>
      <c r="M8" s="65" cm="1">
        <f t="array" ref="M8:U10">TRANSPOSE(G11:I19)</f>
        <v>61.425600000000003</v>
      </c>
      <c r="N8" s="65">
        <v>61.425600000000003</v>
      </c>
      <c r="O8" s="65">
        <v>22.7394</v>
      </c>
      <c r="P8" s="65">
        <v>38.686199999999999</v>
      </c>
      <c r="Q8" s="65">
        <v>38.686199999999999</v>
      </c>
      <c r="R8" s="65">
        <v>18.1829</v>
      </c>
      <c r="S8" s="65">
        <v>20.503399999999999</v>
      </c>
      <c r="T8" s="65">
        <v>20.503399999999999</v>
      </c>
      <c r="U8" s="65">
        <v>20.503399999999999</v>
      </c>
      <c r="W8" s="65">
        <f>SUM(T8,R8)</f>
        <v>38.686300000000003</v>
      </c>
      <c r="X8" s="65">
        <f>Q8-T8</f>
        <v>18.1828</v>
      </c>
    </row>
    <row r="9" spans="1:24" ht="16" x14ac:dyDescent="0.2">
      <c r="A9" s="100"/>
      <c r="B9" s="5" t="s">
        <v>28</v>
      </c>
      <c r="C9" s="5" t="s">
        <v>29</v>
      </c>
      <c r="D9" s="13">
        <v>141.52209999999999</v>
      </c>
      <c r="E9" s="13">
        <v>64.394800000000004</v>
      </c>
      <c r="F9" s="13">
        <v>72.318299999999994</v>
      </c>
      <c r="G9" s="9">
        <f t="shared" si="0"/>
        <v>141.52209999999999</v>
      </c>
      <c r="H9" s="7">
        <f t="shared" si="1"/>
        <v>128.78960000000001</v>
      </c>
      <c r="I9" s="7">
        <f t="shared" si="2"/>
        <v>24.106099999999998</v>
      </c>
      <c r="L9" t="s">
        <v>218</v>
      </c>
      <c r="M9" s="65">
        <v>65.144400000000005</v>
      </c>
      <c r="N9" s="65">
        <v>65.144400000000005</v>
      </c>
      <c r="O9" s="65">
        <v>23.6614</v>
      </c>
      <c r="P9" s="65">
        <v>41.483199999999997</v>
      </c>
      <c r="Q9" s="65">
        <v>41.483199999999997</v>
      </c>
      <c r="R9" s="65">
        <v>19.744199999999999</v>
      </c>
      <c r="S9" s="65">
        <v>21.739000000000001</v>
      </c>
      <c r="T9" s="65">
        <v>21.739000000000001</v>
      </c>
      <c r="U9" s="65">
        <v>21.739000000000001</v>
      </c>
      <c r="W9" s="65">
        <f>SUM(T9,R9)</f>
        <v>41.483199999999997</v>
      </c>
      <c r="X9" s="65">
        <f>Q9-T9</f>
        <v>19.744199999999996</v>
      </c>
    </row>
    <row r="10" spans="1:24" ht="16" x14ac:dyDescent="0.2">
      <c r="A10" s="101"/>
      <c r="B10" s="18" t="s">
        <v>30</v>
      </c>
      <c r="C10" s="18" t="s">
        <v>31</v>
      </c>
      <c r="D10" s="19">
        <v>20.660900000000002</v>
      </c>
      <c r="E10" s="19">
        <v>9.9999999999999995E-8</v>
      </c>
      <c r="F10" s="19">
        <v>303.245</v>
      </c>
      <c r="G10" s="66">
        <f t="shared" si="0"/>
        <v>20.660900000000002</v>
      </c>
      <c r="H10" s="29">
        <f t="shared" si="1"/>
        <v>1.9999999999999999E-7</v>
      </c>
      <c r="I10" s="29">
        <f t="shared" si="2"/>
        <v>101.08166666666666</v>
      </c>
      <c r="L10" t="s">
        <v>219</v>
      </c>
      <c r="M10" s="65">
        <v>88.167233333333343</v>
      </c>
      <c r="N10" s="65">
        <v>88.167233333333343</v>
      </c>
      <c r="O10" s="65">
        <v>31.026833333333332</v>
      </c>
      <c r="P10" s="65">
        <v>57.1404</v>
      </c>
      <c r="Q10" s="65">
        <v>57.1404</v>
      </c>
      <c r="R10" s="65">
        <v>27.744533333333333</v>
      </c>
      <c r="S10" s="65">
        <v>29.395866666666667</v>
      </c>
      <c r="T10" s="65">
        <v>29.395866666666667</v>
      </c>
      <c r="U10" s="65">
        <v>29.395866666666667</v>
      </c>
      <c r="W10" s="65">
        <f>SUM(T10,R10)</f>
        <v>57.1404</v>
      </c>
      <c r="X10" s="65">
        <f>Q10-T10</f>
        <v>27.744533333333333</v>
      </c>
    </row>
    <row r="11" spans="1:24" ht="16" x14ac:dyDescent="0.2">
      <c r="A11" s="100" t="s">
        <v>32</v>
      </c>
      <c r="B11" s="5" t="s">
        <v>33</v>
      </c>
      <c r="C11" s="5" t="s">
        <v>34</v>
      </c>
      <c r="D11" s="13">
        <v>61.425600000000003</v>
      </c>
      <c r="E11" s="13">
        <v>32.572200000000002</v>
      </c>
      <c r="F11" s="13">
        <v>264.50170000000003</v>
      </c>
      <c r="G11" s="9">
        <f t="shared" si="0"/>
        <v>61.425600000000003</v>
      </c>
      <c r="H11" s="7">
        <f t="shared" si="1"/>
        <v>65.144400000000005</v>
      </c>
      <c r="I11" s="7">
        <f t="shared" si="2"/>
        <v>88.167233333333343</v>
      </c>
    </row>
    <row r="12" spans="1:24" ht="16" x14ac:dyDescent="0.2">
      <c r="A12" s="100"/>
      <c r="B12" s="5" t="s">
        <v>35</v>
      </c>
      <c r="C12" s="5" t="s">
        <v>36</v>
      </c>
      <c r="D12" s="13">
        <v>61.425600000000003</v>
      </c>
      <c r="E12" s="13">
        <v>32.572200000000002</v>
      </c>
      <c r="F12" s="13">
        <v>264.50170000000003</v>
      </c>
      <c r="G12" s="9">
        <f t="shared" si="0"/>
        <v>61.425600000000003</v>
      </c>
      <c r="H12" s="7">
        <f t="shared" si="1"/>
        <v>65.144400000000005</v>
      </c>
      <c r="I12" s="7">
        <f t="shared" si="2"/>
        <v>88.167233333333343</v>
      </c>
      <c r="K12" s="54" t="s">
        <v>223</v>
      </c>
      <c r="L12" t="s">
        <v>217</v>
      </c>
      <c r="M12" s="64" t="str" cm="1">
        <f t="array" ref="M12:U12">TRANSPOSE(C20:C28)</f>
        <v>PYRmit -&gt; ACCOAmit + CO2 + NADH</v>
      </c>
      <c r="N12" s="64" t="str">
        <v>ACCOAmit + OAAmit -&gt; CITmit</v>
      </c>
      <c r="O12" s="64" t="str">
        <v>CITmit &lt;-&gt; ICTmit</v>
      </c>
      <c r="P12" s="67" t="str">
        <v>ICTmit -&gt; AKG + CO2 + NADH</v>
      </c>
      <c r="Q12" s="64" t="str">
        <v>ICTmit -&gt; AKG + CO2 + NADPH</v>
      </c>
      <c r="R12" s="64" t="str">
        <v>AKG -&gt; 0.5*SUCmit + 0.5*SUCmit + CO2 + ATP + NADH</v>
      </c>
      <c r="S12" s="64" t="str">
        <v>SUCmit &lt;-&gt; FUMmit + 1.5*ATP</v>
      </c>
      <c r="T12" s="64" t="str">
        <v>0.5*FUMmit + 0.5*FUMmit &lt;-&gt; 0.5*MALmit + 0.5*MALmit</v>
      </c>
      <c r="U12" s="64" t="str">
        <v>MALmit &lt;-&gt; OAAmit + NADH</v>
      </c>
    </row>
    <row r="13" spans="1:24" ht="16" x14ac:dyDescent="0.2">
      <c r="A13" s="100"/>
      <c r="B13" s="5" t="s">
        <v>37</v>
      </c>
      <c r="C13" s="5" t="s">
        <v>38</v>
      </c>
      <c r="D13" s="13">
        <v>22.7394</v>
      </c>
      <c r="E13" s="13">
        <v>11.8307</v>
      </c>
      <c r="F13" s="13">
        <v>93.080500000000001</v>
      </c>
      <c r="G13" s="9">
        <f t="shared" si="0"/>
        <v>22.7394</v>
      </c>
      <c r="H13" s="7">
        <f t="shared" si="1"/>
        <v>23.6614</v>
      </c>
      <c r="I13" s="7">
        <f t="shared" si="2"/>
        <v>31.026833333333332</v>
      </c>
      <c r="L13" t="s">
        <v>211</v>
      </c>
      <c r="M13" s="65" cm="1">
        <f t="array" ref="M13:U15">TRANSPOSE(G20:I28)</f>
        <v>95.034599999999998</v>
      </c>
      <c r="N13" s="65">
        <v>90.567400000000006</v>
      </c>
      <c r="O13" s="65">
        <v>27.4115</v>
      </c>
      <c r="P13" s="65">
        <v>4.1581000000000001</v>
      </c>
      <c r="Q13" s="65">
        <v>23.253399999999999</v>
      </c>
      <c r="R13" s="65">
        <v>15.277699999999999</v>
      </c>
      <c r="S13" s="65">
        <v>31.32</v>
      </c>
      <c r="T13" s="65">
        <v>33.613900000000001</v>
      </c>
      <c r="U13" s="65">
        <v>105.17700000000001</v>
      </c>
    </row>
    <row r="14" spans="1:24" ht="16" x14ac:dyDescent="0.2">
      <c r="A14" s="100"/>
      <c r="B14" s="5" t="s">
        <v>39</v>
      </c>
      <c r="C14" s="5" t="s">
        <v>40</v>
      </c>
      <c r="D14" s="13">
        <v>38.686199999999999</v>
      </c>
      <c r="E14" s="13">
        <v>20.741599999999998</v>
      </c>
      <c r="F14" s="13">
        <v>171.4212</v>
      </c>
      <c r="G14" s="9">
        <f t="shared" si="0"/>
        <v>38.686199999999999</v>
      </c>
      <c r="H14" s="7">
        <f t="shared" si="1"/>
        <v>41.483199999999997</v>
      </c>
      <c r="I14" s="7">
        <f t="shared" si="2"/>
        <v>57.1404</v>
      </c>
      <c r="L14" t="s">
        <v>218</v>
      </c>
      <c r="M14" s="65">
        <v>104.5098</v>
      </c>
      <c r="N14" s="65">
        <v>62.665199999999999</v>
      </c>
      <c r="O14" s="65">
        <v>48.654800000000002</v>
      </c>
      <c r="P14" s="65">
        <v>48.654800000000002</v>
      </c>
      <c r="Q14" s="65">
        <v>1.9999999999999999E-7</v>
      </c>
      <c r="R14" s="65">
        <v>38.223399999999998</v>
      </c>
      <c r="S14" s="65">
        <v>51.811799999999998</v>
      </c>
      <c r="T14" s="65">
        <v>53.783799999999999</v>
      </c>
      <c r="U14" s="65">
        <v>62.801000000000002</v>
      </c>
    </row>
    <row r="15" spans="1:24" ht="16" x14ac:dyDescent="0.2">
      <c r="A15" s="100"/>
      <c r="B15" s="5" t="s">
        <v>41</v>
      </c>
      <c r="C15" s="5" t="s">
        <v>42</v>
      </c>
      <c r="D15" s="13">
        <v>38.686199999999999</v>
      </c>
      <c r="E15" s="13">
        <v>20.741599999999998</v>
      </c>
      <c r="F15" s="13">
        <v>171.4212</v>
      </c>
      <c r="G15" s="9">
        <f t="shared" si="0"/>
        <v>38.686199999999999</v>
      </c>
      <c r="H15" s="7">
        <f t="shared" si="1"/>
        <v>41.483199999999997</v>
      </c>
      <c r="I15" s="7">
        <f t="shared" si="2"/>
        <v>57.1404</v>
      </c>
      <c r="L15" t="s">
        <v>219</v>
      </c>
      <c r="M15" s="65">
        <v>24.981200000000001</v>
      </c>
      <c r="N15" s="65">
        <v>135.29506666666666</v>
      </c>
      <c r="O15" s="65">
        <v>11.372399999999999</v>
      </c>
      <c r="P15" s="65">
        <v>11.372399999999999</v>
      </c>
      <c r="Q15" s="65">
        <v>3.8046666666666667E-8</v>
      </c>
      <c r="R15" s="65">
        <v>6.0274000000000001</v>
      </c>
      <c r="S15" s="65">
        <v>129.98673333333332</v>
      </c>
      <c r="T15" s="65">
        <v>131.20846666666668</v>
      </c>
      <c r="U15" s="65">
        <v>144.89933333333332</v>
      </c>
    </row>
    <row r="16" spans="1:24" ht="16" x14ac:dyDescent="0.2">
      <c r="A16" s="100"/>
      <c r="B16" s="5" t="s">
        <v>43</v>
      </c>
      <c r="C16" s="5" t="s">
        <v>44</v>
      </c>
      <c r="D16" s="13">
        <v>18.1829</v>
      </c>
      <c r="E16" s="13">
        <v>9.8720999999999997</v>
      </c>
      <c r="F16" s="13">
        <v>83.233599999999996</v>
      </c>
      <c r="G16" s="9">
        <f t="shared" si="0"/>
        <v>18.1829</v>
      </c>
      <c r="H16" s="7">
        <f t="shared" si="1"/>
        <v>19.744199999999999</v>
      </c>
      <c r="I16" s="7">
        <f t="shared" si="2"/>
        <v>27.744533333333333</v>
      </c>
    </row>
    <row r="17" spans="1:21" ht="16" x14ac:dyDescent="0.2">
      <c r="A17" s="100"/>
      <c r="B17" s="5" t="s">
        <v>45</v>
      </c>
      <c r="C17" s="5" t="s">
        <v>46</v>
      </c>
      <c r="D17" s="13">
        <v>20.503399999999999</v>
      </c>
      <c r="E17" s="13">
        <v>10.8695</v>
      </c>
      <c r="F17" s="13">
        <v>88.187600000000003</v>
      </c>
      <c r="G17" s="9">
        <f t="shared" si="0"/>
        <v>20.503399999999999</v>
      </c>
      <c r="H17" s="7">
        <f t="shared" si="1"/>
        <v>21.739000000000001</v>
      </c>
      <c r="I17" s="7">
        <f t="shared" si="2"/>
        <v>29.395866666666667</v>
      </c>
      <c r="K17" s="54" t="s">
        <v>224</v>
      </c>
      <c r="L17" t="s">
        <v>217</v>
      </c>
      <c r="M17" s="64" t="str" cm="1">
        <f t="array" ref="M17:P17">TRANSPOSE(C29:C32)</f>
        <v>MALmit -&gt; PYRmit + CO2 + NADH</v>
      </c>
      <c r="N17" s="64" t="str">
        <v>PYRcyt + CO2 + ATP -&gt; OAAcyt</v>
      </c>
      <c r="O17" s="64" t="str">
        <v>AA -&gt; AC + NADH</v>
      </c>
      <c r="P17" s="64" t="str">
        <v>AC + ATP &lt;-&gt; ACCOAcyt</v>
      </c>
    </row>
    <row r="18" spans="1:21" ht="16" x14ac:dyDescent="0.2">
      <c r="A18" s="100"/>
      <c r="B18" s="5" t="s">
        <v>47</v>
      </c>
      <c r="C18" s="5" t="s">
        <v>48</v>
      </c>
      <c r="D18" s="13">
        <v>20.503399999999999</v>
      </c>
      <c r="E18" s="13">
        <v>10.8695</v>
      </c>
      <c r="F18" s="13">
        <v>88.187600000000003</v>
      </c>
      <c r="G18" s="9">
        <f t="shared" si="0"/>
        <v>20.503399999999999</v>
      </c>
      <c r="H18" s="7">
        <f t="shared" si="1"/>
        <v>21.739000000000001</v>
      </c>
      <c r="I18" s="7">
        <f t="shared" si="2"/>
        <v>29.395866666666667</v>
      </c>
      <c r="L18" t="s">
        <v>211</v>
      </c>
      <c r="M18" s="65" cm="1">
        <f t="array" ref="M18:P20">TRANSPOSE(G29:I32)</f>
        <v>1.8667</v>
      </c>
      <c r="N18" s="65">
        <v>30.934699999999999</v>
      </c>
      <c r="O18" s="65">
        <v>1.5123</v>
      </c>
      <c r="P18" s="65">
        <v>3.6589999999999998</v>
      </c>
      <c r="Q18" s="68"/>
      <c r="R18" s="68"/>
      <c r="S18" s="68"/>
      <c r="T18" s="68"/>
      <c r="U18" s="68"/>
    </row>
    <row r="19" spans="1:21" ht="16" x14ac:dyDescent="0.2">
      <c r="A19" s="101"/>
      <c r="B19" s="18" t="s">
        <v>50</v>
      </c>
      <c r="C19" s="18" t="s">
        <v>51</v>
      </c>
      <c r="D19" s="19">
        <v>20.503399999999999</v>
      </c>
      <c r="E19" s="19">
        <v>10.8695</v>
      </c>
      <c r="F19" s="19">
        <v>88.187600000000003</v>
      </c>
      <c r="G19" s="66">
        <f t="shared" si="0"/>
        <v>20.503399999999999</v>
      </c>
      <c r="H19" s="29">
        <f t="shared" si="1"/>
        <v>21.739000000000001</v>
      </c>
      <c r="I19" s="29">
        <f t="shared" si="2"/>
        <v>29.395866666666667</v>
      </c>
      <c r="L19" t="s">
        <v>218</v>
      </c>
      <c r="M19" s="65">
        <v>1.6008</v>
      </c>
      <c r="N19" s="65">
        <v>10.905200000000001</v>
      </c>
      <c r="O19" s="65">
        <v>3.1738</v>
      </c>
      <c r="P19" s="65">
        <v>5.0191999999999997</v>
      </c>
      <c r="Q19" s="68"/>
      <c r="R19" s="68"/>
      <c r="S19" s="68"/>
      <c r="T19" s="68"/>
      <c r="U19" s="68"/>
    </row>
    <row r="20" spans="1:21" ht="16" x14ac:dyDescent="0.2">
      <c r="A20" s="100" t="s">
        <v>52</v>
      </c>
      <c r="B20" s="5" t="s">
        <v>53</v>
      </c>
      <c r="C20" s="5" t="s">
        <v>54</v>
      </c>
      <c r="D20" s="13">
        <v>95.034599999999998</v>
      </c>
      <c r="E20" s="13">
        <v>52.254899999999999</v>
      </c>
      <c r="F20" s="13">
        <v>74.943600000000004</v>
      </c>
      <c r="G20" s="9">
        <f t="shared" si="0"/>
        <v>95.034599999999998</v>
      </c>
      <c r="H20" s="7">
        <f t="shared" si="1"/>
        <v>104.5098</v>
      </c>
      <c r="I20" s="7">
        <f t="shared" si="2"/>
        <v>24.981200000000001</v>
      </c>
      <c r="L20" t="s">
        <v>219</v>
      </c>
      <c r="M20" s="65">
        <v>9.1501333333333328</v>
      </c>
      <c r="N20" s="65" t="str">
        <v>N/A</v>
      </c>
      <c r="O20" s="65">
        <v>2.4796333333333336</v>
      </c>
      <c r="P20" s="65">
        <v>3.8316666666666666</v>
      </c>
      <c r="Q20" s="68"/>
      <c r="R20" s="68"/>
      <c r="S20" s="68"/>
      <c r="T20" s="68"/>
      <c r="U20" s="68"/>
    </row>
    <row r="21" spans="1:21" ht="16" x14ac:dyDescent="0.2">
      <c r="A21" s="100"/>
      <c r="B21" s="5" t="s">
        <v>55</v>
      </c>
      <c r="C21" s="5" t="s">
        <v>56</v>
      </c>
      <c r="D21" s="13">
        <v>90.567400000000006</v>
      </c>
      <c r="E21" s="13">
        <v>31.332599999999999</v>
      </c>
      <c r="F21" s="13">
        <v>405.8852</v>
      </c>
      <c r="G21" s="9">
        <f t="shared" si="0"/>
        <v>90.567400000000006</v>
      </c>
      <c r="H21" s="7">
        <f t="shared" si="1"/>
        <v>62.665199999999999</v>
      </c>
      <c r="I21" s="7">
        <f t="shared" si="2"/>
        <v>135.29506666666666</v>
      </c>
    </row>
    <row r="22" spans="1:21" ht="16" x14ac:dyDescent="0.2">
      <c r="A22" s="100"/>
      <c r="B22" s="5" t="s">
        <v>57</v>
      </c>
      <c r="C22" s="5" t="s">
        <v>58</v>
      </c>
      <c r="D22" s="13">
        <v>27.4115</v>
      </c>
      <c r="E22" s="13">
        <v>24.327400000000001</v>
      </c>
      <c r="F22" s="13">
        <v>34.117199999999997</v>
      </c>
      <c r="G22" s="9">
        <f t="shared" si="0"/>
        <v>27.4115</v>
      </c>
      <c r="H22" s="7">
        <f t="shared" si="1"/>
        <v>48.654800000000002</v>
      </c>
      <c r="I22" s="7">
        <f t="shared" si="2"/>
        <v>11.372399999999999</v>
      </c>
      <c r="K22" s="54" t="s">
        <v>225</v>
      </c>
      <c r="L22" t="s">
        <v>217</v>
      </c>
      <c r="M22" s="64" t="str" cm="1">
        <f t="array" ref="M22:Q22">TRANSPOSE(C33:C37)</f>
        <v>CITcyt + ATP -&gt; OAAcyt + ACCOAcyt</v>
      </c>
      <c r="N22" s="64" t="str">
        <v>CITcyt &lt;-&gt; ICTcyt</v>
      </c>
      <c r="O22" s="64" t="str">
        <v>ICTcyt -&gt; GLYOXYcyt + SUCcyt</v>
      </c>
      <c r="P22" s="64" t="str">
        <v>ACCOAcyt + GLYOXYcyt -&gt; MALcyt</v>
      </c>
      <c r="Q22" s="64" t="str">
        <v>MALcyt &lt;-&gt; OAAcyt + NADH</v>
      </c>
    </row>
    <row r="23" spans="1:21" ht="16" x14ac:dyDescent="0.2">
      <c r="A23" s="100"/>
      <c r="B23" s="5" t="s">
        <v>59</v>
      </c>
      <c r="C23" s="5" t="s">
        <v>60</v>
      </c>
      <c r="D23" s="13">
        <v>4.1581000000000001</v>
      </c>
      <c r="E23" s="13">
        <v>24.327400000000001</v>
      </c>
      <c r="F23" s="13">
        <v>34.117199999999997</v>
      </c>
      <c r="G23" s="9">
        <f t="shared" si="0"/>
        <v>4.1581000000000001</v>
      </c>
      <c r="H23" s="7">
        <f t="shared" si="1"/>
        <v>48.654800000000002</v>
      </c>
      <c r="I23" s="7">
        <f t="shared" si="2"/>
        <v>11.372399999999999</v>
      </c>
      <c r="L23" t="s">
        <v>211</v>
      </c>
      <c r="M23" s="65" cm="1">
        <f t="array" ref="M23:Q25">TRANSPOSE(G33:I37)</f>
        <v>47.1571</v>
      </c>
      <c r="N23" s="65">
        <v>15.998799999999999</v>
      </c>
      <c r="O23" s="65">
        <v>15.998799999999999</v>
      </c>
      <c r="P23" s="65">
        <v>15.998799999999999</v>
      </c>
      <c r="Q23" s="65">
        <v>-57.430900000000001</v>
      </c>
      <c r="R23" s="68"/>
      <c r="S23" s="68"/>
      <c r="T23" s="68"/>
      <c r="U23" s="68"/>
    </row>
    <row r="24" spans="1:21" ht="16" x14ac:dyDescent="0.2">
      <c r="A24" s="100"/>
      <c r="B24" s="5" t="s">
        <v>61</v>
      </c>
      <c r="C24" s="5" t="s">
        <v>62</v>
      </c>
      <c r="D24" s="13">
        <v>23.253399999999999</v>
      </c>
      <c r="E24" s="13">
        <v>9.9999999999999995E-8</v>
      </c>
      <c r="F24" s="13">
        <v>1.1414E-7</v>
      </c>
      <c r="G24" s="9">
        <f t="shared" si="0"/>
        <v>23.253399999999999</v>
      </c>
      <c r="H24" s="7">
        <f t="shared" si="1"/>
        <v>1.9999999999999999E-7</v>
      </c>
      <c r="I24" s="7">
        <f t="shared" si="2"/>
        <v>3.8046666666666667E-8</v>
      </c>
      <c r="L24" t="s">
        <v>218</v>
      </c>
      <c r="M24" s="65">
        <v>0.45939999999999998</v>
      </c>
      <c r="N24" s="65">
        <v>13.551</v>
      </c>
      <c r="O24" s="65">
        <v>13.551</v>
      </c>
      <c r="P24" s="65">
        <v>13.551</v>
      </c>
      <c r="Q24" s="65">
        <v>2.9327999999999999</v>
      </c>
      <c r="R24" s="68"/>
      <c r="S24" s="68"/>
      <c r="T24" s="68"/>
      <c r="U24" s="68"/>
    </row>
    <row r="25" spans="1:21" ht="16" x14ac:dyDescent="0.2">
      <c r="A25" s="100"/>
      <c r="B25" s="5" t="s">
        <v>63</v>
      </c>
      <c r="C25" s="5" t="s">
        <v>64</v>
      </c>
      <c r="D25" s="13">
        <v>15.277699999999999</v>
      </c>
      <c r="E25" s="13">
        <v>19.111699999999999</v>
      </c>
      <c r="F25" s="13">
        <v>18.0822</v>
      </c>
      <c r="G25" s="9">
        <f t="shared" si="0"/>
        <v>15.277699999999999</v>
      </c>
      <c r="H25" s="7">
        <f t="shared" si="1"/>
        <v>38.223399999999998</v>
      </c>
      <c r="I25" s="7">
        <f t="shared" si="2"/>
        <v>6.0274000000000001</v>
      </c>
      <c r="L25" t="s">
        <v>219</v>
      </c>
      <c r="M25" s="65" t="str">
        <v>N/A</v>
      </c>
      <c r="N25" s="65">
        <v>123.92270000000001</v>
      </c>
      <c r="O25" s="65">
        <v>123.92270000000001</v>
      </c>
      <c r="P25" s="65">
        <v>123.92270000000001</v>
      </c>
      <c r="Q25" s="65">
        <v>101.08166666666666</v>
      </c>
      <c r="R25" s="68"/>
      <c r="S25" s="68"/>
      <c r="T25" s="68"/>
      <c r="U25" s="68"/>
    </row>
    <row r="26" spans="1:21" ht="16" x14ac:dyDescent="0.2">
      <c r="A26" s="100"/>
      <c r="B26" s="5" t="s">
        <v>65</v>
      </c>
      <c r="C26" s="5" t="s">
        <v>66</v>
      </c>
      <c r="D26" s="13">
        <v>31.32</v>
      </c>
      <c r="E26" s="13">
        <v>25.905899999999999</v>
      </c>
      <c r="F26" s="13">
        <v>389.96019999999999</v>
      </c>
      <c r="G26" s="9">
        <f t="shared" si="0"/>
        <v>31.32</v>
      </c>
      <c r="H26" s="7">
        <f t="shared" si="1"/>
        <v>51.811799999999998</v>
      </c>
      <c r="I26" s="7">
        <f t="shared" si="2"/>
        <v>129.98673333333332</v>
      </c>
    </row>
    <row r="27" spans="1:21" ht="14" customHeight="1" x14ac:dyDescent="0.2">
      <c r="A27" s="100"/>
      <c r="B27" s="5" t="s">
        <v>67</v>
      </c>
      <c r="C27" s="5" t="s">
        <v>68</v>
      </c>
      <c r="D27" s="13">
        <v>33.613900000000001</v>
      </c>
      <c r="E27" s="13">
        <v>26.8919</v>
      </c>
      <c r="F27" s="13">
        <v>393.62540000000001</v>
      </c>
      <c r="G27" s="9">
        <f t="shared" si="0"/>
        <v>33.613900000000001</v>
      </c>
      <c r="H27" s="7">
        <f t="shared" si="1"/>
        <v>53.783799999999999</v>
      </c>
      <c r="I27" s="7">
        <f t="shared" si="2"/>
        <v>131.20846666666668</v>
      </c>
      <c r="K27" s="54" t="s">
        <v>226</v>
      </c>
      <c r="L27" t="s">
        <v>217</v>
      </c>
      <c r="M27" s="64" t="str" cm="1">
        <f t="array" ref="M27:Q27">TRANSPOSE(C38:C42)</f>
        <v>PYRcyt -&gt; PYRmit</v>
      </c>
      <c r="N27" s="64" t="str">
        <v>ACCOAcyt &lt;-&gt; ACCOAmit</v>
      </c>
      <c r="O27" s="64" t="str">
        <v>CITmit -&gt; CITcyt</v>
      </c>
      <c r="P27" s="64" t="str">
        <v>SUCcyt -&gt; SUCmit</v>
      </c>
      <c r="Q27" s="64" t="str">
        <v>MALcyt -&gt; MALmit</v>
      </c>
    </row>
    <row r="28" spans="1:21" ht="14.5" customHeight="1" x14ac:dyDescent="0.2">
      <c r="A28" s="101"/>
      <c r="B28" s="18" t="s">
        <v>69</v>
      </c>
      <c r="C28" s="18" t="s">
        <v>70</v>
      </c>
      <c r="D28" s="19">
        <v>105.17700000000001</v>
      </c>
      <c r="E28" s="19">
        <v>31.400500000000001</v>
      </c>
      <c r="F28" s="19">
        <v>434.69799999999998</v>
      </c>
      <c r="G28" s="66">
        <f t="shared" si="0"/>
        <v>105.17700000000001</v>
      </c>
      <c r="H28" s="29">
        <f t="shared" si="1"/>
        <v>62.801000000000002</v>
      </c>
      <c r="I28" s="29">
        <f t="shared" si="2"/>
        <v>144.89933333333332</v>
      </c>
      <c r="L28" t="s">
        <v>211</v>
      </c>
      <c r="M28" s="65" cm="1">
        <f t="array" ref="M28:Q30">TRANSPOSE(G38:I42)</f>
        <v>110.614</v>
      </c>
      <c r="N28" s="65" t="str">
        <v>N/A</v>
      </c>
      <c r="O28" s="65">
        <v>63.155900000000003</v>
      </c>
      <c r="P28" s="65">
        <v>16.042200000000001</v>
      </c>
      <c r="Q28" s="65">
        <v>73.429699999999997</v>
      </c>
    </row>
    <row r="29" spans="1:21" ht="16" x14ac:dyDescent="0.2">
      <c r="A29" s="102" t="s">
        <v>71</v>
      </c>
      <c r="B29" s="5" t="s">
        <v>72</v>
      </c>
      <c r="C29" s="5" t="s">
        <v>73</v>
      </c>
      <c r="D29" s="13">
        <v>1.8667</v>
      </c>
      <c r="E29" s="13">
        <v>0.8004</v>
      </c>
      <c r="F29" s="13">
        <v>27.450399999999998</v>
      </c>
      <c r="G29" s="9">
        <f t="shared" si="0"/>
        <v>1.8667</v>
      </c>
      <c r="H29" s="7">
        <f t="shared" si="1"/>
        <v>1.6008</v>
      </c>
      <c r="I29" s="7">
        <f t="shared" si="2"/>
        <v>9.1501333333333328</v>
      </c>
      <c r="L29" t="s">
        <v>218</v>
      </c>
      <c r="M29" s="65">
        <v>117.9072</v>
      </c>
      <c r="N29" s="65">
        <v>-38.004199999999997</v>
      </c>
      <c r="O29" s="65">
        <v>14.010400000000001</v>
      </c>
      <c r="P29" s="65">
        <v>13.588200000000001</v>
      </c>
      <c r="Q29" s="65">
        <v>10.618</v>
      </c>
    </row>
    <row r="30" spans="1:21" ht="16" x14ac:dyDescent="0.2">
      <c r="A30" s="100"/>
      <c r="B30" s="24" t="s">
        <v>74</v>
      </c>
      <c r="C30" s="24" t="s">
        <v>75</v>
      </c>
      <c r="D30" s="25">
        <v>30.934699999999999</v>
      </c>
      <c r="E30" s="25">
        <v>5.4526000000000003</v>
      </c>
      <c r="F30" s="69" t="s">
        <v>97</v>
      </c>
      <c r="G30" s="9">
        <f t="shared" si="0"/>
        <v>30.934699999999999</v>
      </c>
      <c r="H30" s="7">
        <f t="shared" si="1"/>
        <v>10.905200000000001</v>
      </c>
      <c r="I30" s="70" t="s">
        <v>97</v>
      </c>
      <c r="L30" t="s">
        <v>219</v>
      </c>
      <c r="M30" s="65">
        <v>24.128499999999999</v>
      </c>
      <c r="N30" s="65">
        <v>112.6046</v>
      </c>
      <c r="O30" s="65">
        <v>123.92270000000001</v>
      </c>
      <c r="P30" s="65">
        <v>123.95933333333333</v>
      </c>
      <c r="Q30" s="65">
        <v>22.840999999999998</v>
      </c>
    </row>
    <row r="31" spans="1:21" ht="16" x14ac:dyDescent="0.2">
      <c r="A31" s="100"/>
      <c r="B31" s="5" t="s">
        <v>76</v>
      </c>
      <c r="C31" s="5" t="s">
        <v>77</v>
      </c>
      <c r="D31" s="13">
        <v>1.5123</v>
      </c>
      <c r="E31" s="13">
        <v>1.5869</v>
      </c>
      <c r="F31" s="13">
        <v>7.4389000000000003</v>
      </c>
      <c r="G31" s="9">
        <f t="shared" si="0"/>
        <v>1.5123</v>
      </c>
      <c r="H31" s="7">
        <f t="shared" si="1"/>
        <v>3.1738</v>
      </c>
      <c r="I31" s="7">
        <f t="shared" si="2"/>
        <v>2.4796333333333336</v>
      </c>
    </row>
    <row r="32" spans="1:21" ht="16" x14ac:dyDescent="0.2">
      <c r="A32" s="101"/>
      <c r="B32" s="18" t="s">
        <v>78</v>
      </c>
      <c r="C32" s="18" t="s">
        <v>79</v>
      </c>
      <c r="D32" s="19">
        <v>3.6589999999999998</v>
      </c>
      <c r="E32" s="19">
        <v>2.5095999999999998</v>
      </c>
      <c r="F32" s="19">
        <v>11.494999999999999</v>
      </c>
      <c r="G32" s="66">
        <f t="shared" si="0"/>
        <v>3.6589999999999998</v>
      </c>
      <c r="H32" s="29">
        <f t="shared" si="1"/>
        <v>5.0191999999999997</v>
      </c>
      <c r="I32" s="29">
        <f t="shared" si="2"/>
        <v>3.8316666666666666</v>
      </c>
      <c r="K32" s="54" t="s">
        <v>227</v>
      </c>
      <c r="L32" t="s">
        <v>217</v>
      </c>
      <c r="M32" s="64" t="s">
        <v>228</v>
      </c>
      <c r="N32" s="64" t="str" cm="1">
        <f t="array" ref="N32:Q32">TRANSPOSE(C67:C70)</f>
        <v>ATP -&gt; ATP_maintenance</v>
      </c>
      <c r="O32" s="64" t="str">
        <v>NADH -&gt; NADPH</v>
      </c>
      <c r="P32" s="64" t="str">
        <v>NADH -&gt; 2.5*ATP</v>
      </c>
      <c r="Q32" s="64" t="str">
        <v>CO2 -&gt; CO2_EX</v>
      </c>
    </row>
    <row r="33" spans="1:17" ht="14.5" customHeight="1" x14ac:dyDescent="0.2">
      <c r="A33" s="102" t="s">
        <v>81</v>
      </c>
      <c r="B33" s="24" t="s">
        <v>82</v>
      </c>
      <c r="C33" s="24" t="s">
        <v>83</v>
      </c>
      <c r="D33" s="25">
        <v>47.1571</v>
      </c>
      <c r="E33" s="25">
        <v>0.22969999999999999</v>
      </c>
      <c r="F33" s="69" t="s">
        <v>97</v>
      </c>
      <c r="G33" s="9">
        <f t="shared" si="0"/>
        <v>47.1571</v>
      </c>
      <c r="H33" s="7">
        <f t="shared" si="1"/>
        <v>0.45939999999999998</v>
      </c>
      <c r="I33" s="69" t="s">
        <v>97</v>
      </c>
      <c r="K33" s="54" t="s">
        <v>229</v>
      </c>
      <c r="L33" t="s">
        <v>211</v>
      </c>
      <c r="M33" s="65" cm="1">
        <f t="array" ref="M33:Q35">TRANSPOSE(G66:I70)</f>
        <v>12.073399999999999</v>
      </c>
      <c r="N33" s="65">
        <v>778.43280000000004</v>
      </c>
      <c r="O33" s="65">
        <v>1.5852000000000001E-6</v>
      </c>
      <c r="P33" s="65">
        <v>308.28739999999999</v>
      </c>
      <c r="Q33" s="65">
        <v>203.9726</v>
      </c>
    </row>
    <row r="34" spans="1:17" ht="16" x14ac:dyDescent="0.2">
      <c r="A34" s="100"/>
      <c r="B34" s="5" t="s">
        <v>84</v>
      </c>
      <c r="C34" s="5" t="s">
        <v>85</v>
      </c>
      <c r="D34" s="13">
        <v>15.998799999999999</v>
      </c>
      <c r="E34" s="13">
        <v>6.7755000000000001</v>
      </c>
      <c r="F34" s="13">
        <v>371.7681</v>
      </c>
      <c r="G34" s="9">
        <f t="shared" si="0"/>
        <v>15.998799999999999</v>
      </c>
      <c r="H34" s="7">
        <f t="shared" si="1"/>
        <v>13.551</v>
      </c>
      <c r="I34" s="7">
        <f t="shared" ref="I34:I70" si="3">F34/3</f>
        <v>123.92270000000001</v>
      </c>
      <c r="L34" t="s">
        <v>218</v>
      </c>
      <c r="M34" s="65">
        <v>10.3794</v>
      </c>
      <c r="N34" s="65">
        <v>1465.3784000000001</v>
      </c>
      <c r="O34" s="65">
        <v>1.9999999999999999E-7</v>
      </c>
      <c r="P34" s="65">
        <v>408.517</v>
      </c>
      <c r="Q34" s="65">
        <v>259.53899999999999</v>
      </c>
    </row>
    <row r="35" spans="1:17" ht="16" x14ac:dyDescent="0.2">
      <c r="A35" s="100"/>
      <c r="B35" s="5" t="s">
        <v>86</v>
      </c>
      <c r="C35" s="5" t="s">
        <v>87</v>
      </c>
      <c r="D35" s="13">
        <v>15.998799999999999</v>
      </c>
      <c r="E35" s="13">
        <v>6.7755000000000001</v>
      </c>
      <c r="F35" s="13">
        <v>371.7681</v>
      </c>
      <c r="G35" s="9">
        <f t="shared" si="0"/>
        <v>15.998799999999999</v>
      </c>
      <c r="H35" s="7">
        <f t="shared" si="1"/>
        <v>13.551</v>
      </c>
      <c r="I35" s="7">
        <f t="shared" si="3"/>
        <v>123.92270000000001</v>
      </c>
      <c r="L35" t="s">
        <v>219</v>
      </c>
      <c r="M35" s="65">
        <v>10.180933333333334</v>
      </c>
      <c r="N35" s="65">
        <v>1617.1666666666667</v>
      </c>
      <c r="O35" s="65">
        <v>3.3292333333333334E-8</v>
      </c>
      <c r="P35" s="65">
        <v>496.90000000000003</v>
      </c>
      <c r="Q35" s="65">
        <v>247.65193333333332</v>
      </c>
    </row>
    <row r="36" spans="1:17" ht="16" x14ac:dyDescent="0.2">
      <c r="A36" s="100"/>
      <c r="B36" s="5" t="s">
        <v>88</v>
      </c>
      <c r="C36" s="5" t="s">
        <v>89</v>
      </c>
      <c r="D36" s="13">
        <v>15.998799999999999</v>
      </c>
      <c r="E36" s="13">
        <v>6.7755000000000001</v>
      </c>
      <c r="F36" s="13">
        <v>371.7681</v>
      </c>
      <c r="G36" s="9">
        <f t="shared" si="0"/>
        <v>15.998799999999999</v>
      </c>
      <c r="H36" s="7">
        <f t="shared" si="1"/>
        <v>13.551</v>
      </c>
      <c r="I36" s="7">
        <f t="shared" si="3"/>
        <v>123.92270000000001</v>
      </c>
    </row>
    <row r="37" spans="1:17" ht="16" x14ac:dyDescent="0.2">
      <c r="A37" s="101"/>
      <c r="B37" s="18" t="s">
        <v>90</v>
      </c>
      <c r="C37" s="18" t="s">
        <v>91</v>
      </c>
      <c r="D37" s="19">
        <v>-57.430900000000001</v>
      </c>
      <c r="E37" s="19">
        <v>1.4663999999999999</v>
      </c>
      <c r="F37" s="19">
        <v>303.245</v>
      </c>
      <c r="G37" s="66">
        <f t="shared" si="0"/>
        <v>-57.430900000000001</v>
      </c>
      <c r="H37" s="29">
        <f t="shared" si="1"/>
        <v>2.9327999999999999</v>
      </c>
      <c r="I37" s="29">
        <f t="shared" si="3"/>
        <v>101.08166666666666</v>
      </c>
    </row>
    <row r="38" spans="1:17" ht="14.5" customHeight="1" x14ac:dyDescent="0.2">
      <c r="A38" s="100" t="s">
        <v>92</v>
      </c>
      <c r="B38" s="5" t="s">
        <v>93</v>
      </c>
      <c r="C38" s="5" t="s">
        <v>94</v>
      </c>
      <c r="D38" s="13">
        <v>110.614</v>
      </c>
      <c r="E38" s="13">
        <v>58.953600000000002</v>
      </c>
      <c r="F38" s="13">
        <v>72.385499999999993</v>
      </c>
      <c r="G38" s="9">
        <f t="shared" si="0"/>
        <v>110.614</v>
      </c>
      <c r="H38" s="7">
        <f t="shared" si="1"/>
        <v>117.9072</v>
      </c>
      <c r="I38" s="7">
        <f t="shared" si="3"/>
        <v>24.128499999999999</v>
      </c>
    </row>
    <row r="39" spans="1:17" ht="14.5" customHeight="1" x14ac:dyDescent="0.2">
      <c r="A39" s="100"/>
      <c r="B39" s="24" t="s">
        <v>95</v>
      </c>
      <c r="C39" s="24" t="s">
        <v>96</v>
      </c>
      <c r="D39" s="69" t="s">
        <v>97</v>
      </c>
      <c r="E39" s="25">
        <v>-19.002099999999999</v>
      </c>
      <c r="F39" s="25">
        <v>337.81380000000001</v>
      </c>
      <c r="G39" s="69" t="s">
        <v>97</v>
      </c>
      <c r="H39" s="7">
        <f t="shared" si="1"/>
        <v>-38.004199999999997</v>
      </c>
      <c r="I39" s="7">
        <f t="shared" si="3"/>
        <v>112.6046</v>
      </c>
    </row>
    <row r="40" spans="1:17" ht="16" x14ac:dyDescent="0.2">
      <c r="A40" s="100"/>
      <c r="B40" s="5" t="s">
        <v>98</v>
      </c>
      <c r="C40" s="5" t="s">
        <v>99</v>
      </c>
      <c r="D40" s="13">
        <v>63.155900000000003</v>
      </c>
      <c r="E40" s="13">
        <v>7.0052000000000003</v>
      </c>
      <c r="F40" s="13">
        <v>371.7681</v>
      </c>
      <c r="G40" s="9">
        <f t="shared" si="0"/>
        <v>63.155900000000003</v>
      </c>
      <c r="H40" s="7">
        <f t="shared" si="1"/>
        <v>14.010400000000001</v>
      </c>
      <c r="I40" s="7">
        <f t="shared" si="3"/>
        <v>123.92270000000001</v>
      </c>
    </row>
    <row r="41" spans="1:17" ht="16" x14ac:dyDescent="0.2">
      <c r="A41" s="100"/>
      <c r="B41" s="5" t="s">
        <v>100</v>
      </c>
      <c r="C41" s="5" t="s">
        <v>101</v>
      </c>
      <c r="D41" s="13">
        <v>16.042200000000001</v>
      </c>
      <c r="E41" s="13">
        <v>6.7941000000000003</v>
      </c>
      <c r="F41" s="13">
        <v>371.87799999999999</v>
      </c>
      <c r="G41" s="9">
        <f t="shared" si="0"/>
        <v>16.042200000000001</v>
      </c>
      <c r="H41" s="7">
        <f t="shared" si="1"/>
        <v>13.588200000000001</v>
      </c>
      <c r="I41" s="7">
        <f t="shared" si="3"/>
        <v>123.95933333333333</v>
      </c>
    </row>
    <row r="42" spans="1:17" ht="16" x14ac:dyDescent="0.2">
      <c r="A42" s="101"/>
      <c r="B42" s="18" t="s">
        <v>102</v>
      </c>
      <c r="C42" s="18" t="s">
        <v>103</v>
      </c>
      <c r="D42" s="19">
        <v>73.429699999999997</v>
      </c>
      <c r="E42" s="19">
        <v>5.3090000000000002</v>
      </c>
      <c r="F42" s="19">
        <v>68.522999999999996</v>
      </c>
      <c r="G42" s="66">
        <f t="shared" si="0"/>
        <v>73.429699999999997</v>
      </c>
      <c r="H42" s="29">
        <f t="shared" si="1"/>
        <v>10.618</v>
      </c>
      <c r="I42" s="29">
        <f t="shared" si="3"/>
        <v>22.840999999999998</v>
      </c>
    </row>
    <row r="43" spans="1:17" ht="14.5" customHeight="1" x14ac:dyDescent="0.2">
      <c r="A43" s="100" t="s">
        <v>104</v>
      </c>
      <c r="B43" s="5" t="s">
        <v>105</v>
      </c>
      <c r="C43" s="5" t="s">
        <v>106</v>
      </c>
      <c r="D43" s="33">
        <v>4.6817000000000002</v>
      </c>
      <c r="E43" s="13">
        <v>1.544</v>
      </c>
      <c r="F43" s="13">
        <v>4.8446999999999996</v>
      </c>
      <c r="G43" s="9">
        <f t="shared" si="0"/>
        <v>4.6817000000000002</v>
      </c>
      <c r="H43" s="7">
        <f t="shared" si="1"/>
        <v>3.0880000000000001</v>
      </c>
      <c r="I43" s="7">
        <f t="shared" si="3"/>
        <v>1.6148999999999998</v>
      </c>
    </row>
    <row r="44" spans="1:17" ht="16" x14ac:dyDescent="0.2">
      <c r="A44" s="100"/>
      <c r="B44" s="5" t="s">
        <v>107</v>
      </c>
      <c r="C44" s="5" t="s">
        <v>108</v>
      </c>
      <c r="D44" s="13">
        <v>1.9555</v>
      </c>
      <c r="E44" s="13">
        <v>0.37219999999999998</v>
      </c>
      <c r="F44" s="13">
        <v>1.0024</v>
      </c>
      <c r="G44" s="9">
        <f t="shared" si="0"/>
        <v>1.9555</v>
      </c>
      <c r="H44" s="7">
        <f t="shared" si="1"/>
        <v>0.74439999999999995</v>
      </c>
      <c r="I44" s="7">
        <f t="shared" si="3"/>
        <v>0.33413333333333334</v>
      </c>
    </row>
    <row r="45" spans="1:17" ht="14.5" customHeight="1" x14ac:dyDescent="0.2">
      <c r="A45" s="100"/>
      <c r="B45" s="5" t="s">
        <v>109</v>
      </c>
      <c r="C45" s="5" t="s">
        <v>110</v>
      </c>
      <c r="D45" s="13">
        <v>-0.69750000000000001</v>
      </c>
      <c r="E45" s="13">
        <v>0.1686</v>
      </c>
      <c r="F45" s="13">
        <v>1.4165000000000001</v>
      </c>
      <c r="G45" s="9">
        <f t="shared" si="0"/>
        <v>-0.69750000000000001</v>
      </c>
      <c r="H45" s="7">
        <f t="shared" si="1"/>
        <v>0.3372</v>
      </c>
      <c r="I45" s="7">
        <f t="shared" si="3"/>
        <v>0.47216666666666668</v>
      </c>
    </row>
    <row r="46" spans="1:17" ht="16" x14ac:dyDescent="0.2">
      <c r="A46" s="100"/>
      <c r="B46" s="5" t="s">
        <v>111</v>
      </c>
      <c r="C46" s="5" t="s">
        <v>112</v>
      </c>
      <c r="D46" s="13">
        <v>50.6218</v>
      </c>
      <c r="E46" s="13">
        <v>22.228000000000002</v>
      </c>
      <c r="F46" s="13">
        <v>76.875500000000002</v>
      </c>
      <c r="G46" s="9">
        <f t="shared" si="0"/>
        <v>50.6218</v>
      </c>
      <c r="H46" s="7">
        <f t="shared" si="1"/>
        <v>44.456000000000003</v>
      </c>
      <c r="I46" s="7">
        <f t="shared" si="3"/>
        <v>25.625166666666669</v>
      </c>
    </row>
    <row r="47" spans="1:17" ht="16" x14ac:dyDescent="0.2">
      <c r="A47" s="100"/>
      <c r="B47" s="5" t="s">
        <v>113</v>
      </c>
      <c r="C47" s="5" t="s">
        <v>114</v>
      </c>
      <c r="D47" s="13">
        <v>7.3310000000000004</v>
      </c>
      <c r="E47" s="13">
        <v>3.1511999999999998</v>
      </c>
      <c r="F47" s="13">
        <v>10.9099</v>
      </c>
      <c r="G47" s="9">
        <f t="shared" si="0"/>
        <v>7.3310000000000004</v>
      </c>
      <c r="H47" s="7">
        <f t="shared" si="1"/>
        <v>6.3023999999999996</v>
      </c>
      <c r="I47" s="7">
        <f t="shared" si="3"/>
        <v>3.6366333333333336</v>
      </c>
    </row>
    <row r="48" spans="1:17" ht="16" x14ac:dyDescent="0.2">
      <c r="A48" s="100"/>
      <c r="B48" s="5" t="s">
        <v>115</v>
      </c>
      <c r="C48" s="5" t="s">
        <v>116</v>
      </c>
      <c r="D48" s="13">
        <v>1.8714</v>
      </c>
      <c r="E48" s="13">
        <v>0.8044</v>
      </c>
      <c r="F48" s="13">
        <v>2.7488000000000001</v>
      </c>
      <c r="G48" s="9">
        <f t="shared" si="0"/>
        <v>1.8714</v>
      </c>
      <c r="H48" s="7">
        <f t="shared" si="1"/>
        <v>1.6088</v>
      </c>
      <c r="I48" s="7">
        <f t="shared" si="3"/>
        <v>0.91626666666666667</v>
      </c>
    </row>
    <row r="49" spans="1:9" ht="32" x14ac:dyDescent="0.2">
      <c r="A49" s="100"/>
      <c r="B49" s="5" t="s">
        <v>117</v>
      </c>
      <c r="C49" s="5" t="s">
        <v>118</v>
      </c>
      <c r="D49" s="13">
        <v>1.5694999999999999</v>
      </c>
      <c r="E49" s="13">
        <v>0.67469999999999997</v>
      </c>
      <c r="F49" s="13">
        <v>2.5960999999999999</v>
      </c>
      <c r="G49" s="9">
        <f t="shared" si="0"/>
        <v>1.5694999999999999</v>
      </c>
      <c r="H49" s="7">
        <f t="shared" si="1"/>
        <v>1.3493999999999999</v>
      </c>
      <c r="I49" s="7">
        <f t="shared" si="3"/>
        <v>0.86536666666666662</v>
      </c>
    </row>
    <row r="50" spans="1:9" ht="16" x14ac:dyDescent="0.2">
      <c r="A50" s="100"/>
      <c r="B50" s="5" t="s">
        <v>119</v>
      </c>
      <c r="C50" s="5" t="s">
        <v>120</v>
      </c>
      <c r="D50" s="13">
        <v>1.5486000000000001E-6</v>
      </c>
      <c r="E50" s="13">
        <v>7.1487999999999996</v>
      </c>
      <c r="F50" s="13">
        <v>1.0045E-7</v>
      </c>
      <c r="G50" s="9">
        <f t="shared" si="0"/>
        <v>1.5486000000000001E-6</v>
      </c>
      <c r="H50" s="7">
        <f t="shared" si="1"/>
        <v>14.297599999999999</v>
      </c>
      <c r="I50" s="7">
        <f t="shared" si="3"/>
        <v>3.3483333333333332E-8</v>
      </c>
    </row>
    <row r="51" spans="1:9" ht="16" x14ac:dyDescent="0.2">
      <c r="A51" s="100"/>
      <c r="B51" s="5" t="s">
        <v>121</v>
      </c>
      <c r="C51" s="5" t="s">
        <v>122</v>
      </c>
      <c r="D51" s="13">
        <v>14.609500000000001</v>
      </c>
      <c r="E51" s="13">
        <v>6.7900000000000002E-2</v>
      </c>
      <c r="F51" s="13">
        <v>28.812799999999999</v>
      </c>
      <c r="G51" s="9">
        <f t="shared" si="0"/>
        <v>14.609500000000001</v>
      </c>
      <c r="H51" s="7">
        <f t="shared" si="1"/>
        <v>0.1358</v>
      </c>
      <c r="I51" s="7">
        <f t="shared" si="3"/>
        <v>9.6042666666666658</v>
      </c>
    </row>
    <row r="52" spans="1:9" ht="16" x14ac:dyDescent="0.2">
      <c r="A52" s="100"/>
      <c r="B52" s="5" t="s">
        <v>123</v>
      </c>
      <c r="C52" s="5" t="s">
        <v>124</v>
      </c>
      <c r="D52" s="13">
        <v>2.0827</v>
      </c>
      <c r="E52" s="13">
        <v>0.8952</v>
      </c>
      <c r="F52" s="13">
        <v>2.7488000000000001</v>
      </c>
      <c r="G52" s="9">
        <f t="shared" si="0"/>
        <v>2.0827</v>
      </c>
      <c r="H52" s="7">
        <f t="shared" si="1"/>
        <v>1.7904</v>
      </c>
      <c r="I52" s="7">
        <f t="shared" si="3"/>
        <v>0.91626666666666667</v>
      </c>
    </row>
    <row r="53" spans="1:9" ht="16" x14ac:dyDescent="0.2">
      <c r="A53" s="100"/>
      <c r="B53" s="5" t="s">
        <v>125</v>
      </c>
      <c r="C53" s="5" t="s">
        <v>126</v>
      </c>
      <c r="D53" s="13">
        <v>4.2861000000000002</v>
      </c>
      <c r="E53" s="13">
        <v>1.8423</v>
      </c>
      <c r="F53" s="13">
        <v>5.9558</v>
      </c>
      <c r="G53" s="9">
        <f t="shared" si="0"/>
        <v>4.2861000000000002</v>
      </c>
      <c r="H53" s="7">
        <f t="shared" si="1"/>
        <v>3.6846000000000001</v>
      </c>
      <c r="I53" s="7">
        <f t="shared" si="3"/>
        <v>1.9852666666666667</v>
      </c>
    </row>
    <row r="54" spans="1:9" ht="16" x14ac:dyDescent="0.2">
      <c r="A54" s="100"/>
      <c r="B54" s="5" t="s">
        <v>127</v>
      </c>
      <c r="C54" s="5" t="s">
        <v>128</v>
      </c>
      <c r="D54" s="13">
        <v>5.7380000000000004</v>
      </c>
      <c r="E54" s="13">
        <v>3.4033000000000002</v>
      </c>
      <c r="F54" s="13">
        <v>13.547499999999999</v>
      </c>
      <c r="G54" s="9">
        <f t="shared" si="0"/>
        <v>5.7380000000000004</v>
      </c>
      <c r="H54" s="7">
        <f t="shared" si="1"/>
        <v>6.8066000000000004</v>
      </c>
      <c r="I54" s="7">
        <f t="shared" si="3"/>
        <v>4.5158333333333331</v>
      </c>
    </row>
    <row r="55" spans="1:9" ht="16" x14ac:dyDescent="0.2">
      <c r="A55" s="100"/>
      <c r="B55" s="5" t="s">
        <v>129</v>
      </c>
      <c r="C55" s="5" t="s">
        <v>130</v>
      </c>
      <c r="D55" s="13">
        <v>1.5123</v>
      </c>
      <c r="E55" s="13">
        <v>1.5869</v>
      </c>
      <c r="F55" s="13">
        <v>7.4389000000000003</v>
      </c>
      <c r="G55" s="9">
        <f t="shared" si="0"/>
        <v>1.5123</v>
      </c>
      <c r="H55" s="7">
        <f t="shared" si="1"/>
        <v>3.1738</v>
      </c>
      <c r="I55" s="7">
        <f t="shared" si="3"/>
        <v>2.4796333333333336</v>
      </c>
    </row>
    <row r="56" spans="1:9" ht="32" x14ac:dyDescent="0.2">
      <c r="A56" s="100"/>
      <c r="B56" s="5" t="s">
        <v>131</v>
      </c>
      <c r="C56" s="5" t="s">
        <v>132</v>
      </c>
      <c r="D56" s="13">
        <v>4.3499999999999997E-2</v>
      </c>
      <c r="E56" s="13">
        <v>1.8700000000000001E-2</v>
      </c>
      <c r="F56" s="13">
        <v>0.11</v>
      </c>
      <c r="G56" s="9">
        <f t="shared" si="0"/>
        <v>4.3499999999999997E-2</v>
      </c>
      <c r="H56" s="7">
        <f t="shared" si="1"/>
        <v>3.7400000000000003E-2</v>
      </c>
      <c r="I56" s="7">
        <f t="shared" si="3"/>
        <v>3.6666666666666667E-2</v>
      </c>
    </row>
    <row r="57" spans="1:9" ht="16" x14ac:dyDescent="0.2">
      <c r="A57" s="100"/>
      <c r="B57" s="5" t="s">
        <v>133</v>
      </c>
      <c r="C57" s="5" t="s">
        <v>134</v>
      </c>
      <c r="D57" s="13">
        <v>0.53359999999999996</v>
      </c>
      <c r="E57" s="13">
        <v>0.22939999999999999</v>
      </c>
      <c r="F57" s="13">
        <v>1.35</v>
      </c>
      <c r="G57" s="9">
        <f t="shared" si="0"/>
        <v>0.53359999999999996</v>
      </c>
      <c r="H57" s="7">
        <f t="shared" si="1"/>
        <v>0.45879999999999999</v>
      </c>
      <c r="I57" s="7">
        <f t="shared" si="3"/>
        <v>0.45</v>
      </c>
    </row>
    <row r="58" spans="1:9" ht="32" x14ac:dyDescent="0.2">
      <c r="A58" s="100"/>
      <c r="B58" s="5" t="s">
        <v>135</v>
      </c>
      <c r="C58" s="5" t="s">
        <v>136</v>
      </c>
      <c r="D58" s="13">
        <v>2.8372999999999999</v>
      </c>
      <c r="E58" s="13">
        <v>1.2196</v>
      </c>
      <c r="F58" s="13">
        <v>1.8326</v>
      </c>
      <c r="G58" s="9">
        <f t="shared" si="0"/>
        <v>2.8372999999999999</v>
      </c>
      <c r="H58" s="7">
        <f t="shared" si="1"/>
        <v>2.4392</v>
      </c>
      <c r="I58" s="7">
        <f t="shared" si="3"/>
        <v>0.61086666666666667</v>
      </c>
    </row>
    <row r="59" spans="1:9" ht="14.5" customHeight="1" x14ac:dyDescent="0.2">
      <c r="A59" s="100"/>
      <c r="B59" s="5" t="s">
        <v>137</v>
      </c>
      <c r="C59" s="5" t="s">
        <v>138</v>
      </c>
      <c r="D59" s="13">
        <v>2.7768999999999999</v>
      </c>
      <c r="E59" s="13">
        <v>1.1936</v>
      </c>
      <c r="F59" s="13">
        <v>3.8178000000000001</v>
      </c>
      <c r="G59" s="9">
        <f t="shared" si="0"/>
        <v>2.7768999999999999</v>
      </c>
      <c r="H59" s="7">
        <f t="shared" si="1"/>
        <v>2.3872</v>
      </c>
      <c r="I59" s="7">
        <f t="shared" si="3"/>
        <v>1.2726</v>
      </c>
    </row>
    <row r="60" spans="1:9" ht="16" x14ac:dyDescent="0.2">
      <c r="A60" s="100"/>
      <c r="B60" s="5" t="s">
        <v>139</v>
      </c>
      <c r="C60" s="5" t="s">
        <v>140</v>
      </c>
      <c r="D60" s="13">
        <v>1.4488000000000001</v>
      </c>
      <c r="E60" s="13">
        <v>0.62280000000000002</v>
      </c>
      <c r="F60" s="13">
        <v>1.9853000000000001</v>
      </c>
      <c r="G60" s="9">
        <f t="shared" si="0"/>
        <v>1.4488000000000001</v>
      </c>
      <c r="H60" s="7">
        <f t="shared" si="1"/>
        <v>1.2456</v>
      </c>
      <c r="I60" s="7">
        <f t="shared" si="3"/>
        <v>0.66176666666666673</v>
      </c>
    </row>
    <row r="61" spans="1:9" ht="32" x14ac:dyDescent="0.2">
      <c r="A61" s="100"/>
      <c r="B61" s="5" t="s">
        <v>141</v>
      </c>
      <c r="C61" s="5" t="s">
        <v>142</v>
      </c>
      <c r="D61" s="13">
        <v>0.84509999999999996</v>
      </c>
      <c r="E61" s="13">
        <v>0.36330000000000001</v>
      </c>
      <c r="F61" s="13">
        <v>2.9016000000000002</v>
      </c>
      <c r="G61" s="9">
        <f t="shared" si="0"/>
        <v>0.84509999999999996</v>
      </c>
      <c r="H61" s="7">
        <f t="shared" si="1"/>
        <v>0.72660000000000002</v>
      </c>
      <c r="I61" s="7">
        <f t="shared" si="3"/>
        <v>0.96720000000000006</v>
      </c>
    </row>
    <row r="62" spans="1:9" ht="32" x14ac:dyDescent="0.2">
      <c r="A62" s="100"/>
      <c r="B62" s="5" t="s">
        <v>143</v>
      </c>
      <c r="C62" s="5" t="s">
        <v>144</v>
      </c>
      <c r="D62" s="13">
        <v>2.6599999999999999E-2</v>
      </c>
      <c r="E62" s="13">
        <v>1.14E-2</v>
      </c>
      <c r="F62" s="13">
        <v>6.7199999999999996E-2</v>
      </c>
      <c r="G62" s="9">
        <f t="shared" si="0"/>
        <v>2.6599999999999999E-2</v>
      </c>
      <c r="H62" s="7">
        <f t="shared" si="1"/>
        <v>2.2800000000000001E-2</v>
      </c>
      <c r="I62" s="7">
        <f t="shared" si="3"/>
        <v>2.24E-2</v>
      </c>
    </row>
    <row r="63" spans="1:9" ht="32" x14ac:dyDescent="0.2">
      <c r="A63" s="100"/>
      <c r="B63" s="5" t="s">
        <v>145</v>
      </c>
      <c r="C63" s="5" t="s">
        <v>146</v>
      </c>
      <c r="D63" s="13">
        <v>0.72440000000000004</v>
      </c>
      <c r="E63" s="13">
        <v>0.31140000000000001</v>
      </c>
      <c r="F63" s="13">
        <v>1.069</v>
      </c>
      <c r="G63" s="9">
        <f t="shared" si="0"/>
        <v>0.72440000000000004</v>
      </c>
      <c r="H63" s="7">
        <f t="shared" si="1"/>
        <v>0.62280000000000002</v>
      </c>
      <c r="I63" s="7">
        <f t="shared" si="3"/>
        <v>0.35633333333333334</v>
      </c>
    </row>
    <row r="64" spans="1:9" ht="16" x14ac:dyDescent="0.2">
      <c r="A64" s="100"/>
      <c r="B64" s="5" t="s">
        <v>147</v>
      </c>
      <c r="C64" s="5" t="s">
        <v>148</v>
      </c>
      <c r="D64" s="13">
        <v>1.8109999999999999</v>
      </c>
      <c r="E64" s="13">
        <v>0.77849999999999997</v>
      </c>
      <c r="F64" s="13">
        <v>2.7488000000000001</v>
      </c>
      <c r="G64" s="9">
        <f t="shared" si="0"/>
        <v>1.8109999999999999</v>
      </c>
      <c r="H64" s="7">
        <f t="shared" si="1"/>
        <v>1.5569999999999999</v>
      </c>
      <c r="I64" s="7">
        <f t="shared" si="3"/>
        <v>0.91626666666666667</v>
      </c>
    </row>
    <row r="65" spans="1:9" ht="32" x14ac:dyDescent="0.2">
      <c r="A65" s="101"/>
      <c r="B65" s="18" t="s">
        <v>149</v>
      </c>
      <c r="C65" s="18" t="s">
        <v>150</v>
      </c>
      <c r="D65" s="19">
        <v>2.8976000000000002</v>
      </c>
      <c r="E65" s="19">
        <v>1.2455000000000001</v>
      </c>
      <c r="F65" s="19">
        <v>4.2759999999999998</v>
      </c>
      <c r="G65" s="66">
        <f t="shared" si="0"/>
        <v>2.8976000000000002</v>
      </c>
      <c r="H65" s="29">
        <f t="shared" si="1"/>
        <v>2.4910000000000001</v>
      </c>
      <c r="I65" s="29">
        <f t="shared" si="3"/>
        <v>1.4253333333333333</v>
      </c>
    </row>
    <row r="66" spans="1:9" ht="19.5" customHeight="1" x14ac:dyDescent="0.2">
      <c r="A66" s="5"/>
      <c r="B66" s="5" t="s">
        <v>230</v>
      </c>
      <c r="C66" s="5" t="s">
        <v>231</v>
      </c>
      <c r="D66" s="13">
        <v>12.073399999999999</v>
      </c>
      <c r="E66" s="13">
        <v>5.1897000000000002</v>
      </c>
      <c r="F66" s="13">
        <v>30.5428</v>
      </c>
      <c r="G66" s="9">
        <f t="shared" si="0"/>
        <v>12.073399999999999</v>
      </c>
      <c r="H66" s="7">
        <f t="shared" si="1"/>
        <v>10.3794</v>
      </c>
      <c r="I66" s="7">
        <f t="shared" si="3"/>
        <v>10.180933333333334</v>
      </c>
    </row>
    <row r="67" spans="1:9" ht="16" x14ac:dyDescent="0.2">
      <c r="A67" s="5"/>
      <c r="B67" s="5" t="s">
        <v>153</v>
      </c>
      <c r="C67" s="5" t="s">
        <v>154</v>
      </c>
      <c r="D67" s="13">
        <v>778.43280000000004</v>
      </c>
      <c r="E67" s="13">
        <v>732.68920000000003</v>
      </c>
      <c r="F67" s="13">
        <v>4851.5</v>
      </c>
      <c r="G67" s="9">
        <f t="shared" ref="G67:G70" si="4">D67</f>
        <v>778.43280000000004</v>
      </c>
      <c r="H67" s="7">
        <f t="shared" ref="H67:H70" si="5">E67*2</f>
        <v>1465.3784000000001</v>
      </c>
      <c r="I67" s="7">
        <f t="shared" si="3"/>
        <v>1617.1666666666667</v>
      </c>
    </row>
    <row r="68" spans="1:9" ht="16" x14ac:dyDescent="0.2">
      <c r="A68" s="5"/>
      <c r="B68" s="5" t="s">
        <v>155</v>
      </c>
      <c r="C68" s="5" t="s">
        <v>156</v>
      </c>
      <c r="D68" s="13">
        <v>1.5852000000000001E-6</v>
      </c>
      <c r="E68" s="13">
        <v>9.9999999999999995E-8</v>
      </c>
      <c r="F68" s="71">
        <v>9.9877000000000002E-8</v>
      </c>
      <c r="G68" s="9">
        <f t="shared" si="4"/>
        <v>1.5852000000000001E-6</v>
      </c>
      <c r="H68" s="7">
        <f t="shared" si="5"/>
        <v>1.9999999999999999E-7</v>
      </c>
      <c r="I68" s="7">
        <f t="shared" si="3"/>
        <v>3.3292333333333334E-8</v>
      </c>
    </row>
    <row r="69" spans="1:9" ht="16" x14ac:dyDescent="0.2">
      <c r="A69" s="5"/>
      <c r="B69" s="5" t="s">
        <v>157</v>
      </c>
      <c r="C69" s="5" t="s">
        <v>158</v>
      </c>
      <c r="D69" s="13">
        <v>308.28739999999999</v>
      </c>
      <c r="E69" s="13">
        <v>204.2585</v>
      </c>
      <c r="F69" s="13">
        <v>1490.7</v>
      </c>
      <c r="G69" s="9">
        <f t="shared" si="4"/>
        <v>308.28739999999999</v>
      </c>
      <c r="H69" s="7">
        <f t="shared" si="5"/>
        <v>408.517</v>
      </c>
      <c r="I69" s="7">
        <f t="shared" si="3"/>
        <v>496.90000000000003</v>
      </c>
    </row>
    <row r="70" spans="1:9" ht="16" x14ac:dyDescent="0.2">
      <c r="A70" s="5"/>
      <c r="B70" s="5" t="s">
        <v>159</v>
      </c>
      <c r="C70" s="5" t="s">
        <v>160</v>
      </c>
      <c r="D70" s="13">
        <v>203.9726</v>
      </c>
      <c r="E70" s="25">
        <v>129.76949999999999</v>
      </c>
      <c r="F70" s="13">
        <v>742.95579999999995</v>
      </c>
      <c r="G70" s="9">
        <f t="shared" si="4"/>
        <v>203.9726</v>
      </c>
      <c r="H70" s="7">
        <f t="shared" si="5"/>
        <v>259.53899999999999</v>
      </c>
      <c r="I70" s="7">
        <f t="shared" si="3"/>
        <v>247.65193333333332</v>
      </c>
    </row>
    <row r="71" spans="1:9" x14ac:dyDescent="0.2">
      <c r="A71" s="5"/>
      <c r="B71" s="5"/>
      <c r="C71" s="5"/>
      <c r="D71" s="13"/>
      <c r="E71" s="7"/>
      <c r="F71" s="13"/>
      <c r="G71" s="72"/>
      <c r="H71" s="13"/>
      <c r="I71" s="13"/>
    </row>
    <row r="72" spans="1:9" x14ac:dyDescent="0.2">
      <c r="A72" s="5"/>
      <c r="B72" s="5"/>
      <c r="C72" s="5"/>
      <c r="D72" s="13"/>
      <c r="E72" s="37"/>
      <c r="F72" s="13"/>
      <c r="G72" s="72"/>
      <c r="H72" s="37"/>
      <c r="I72" s="37"/>
    </row>
    <row r="73" spans="1:9" x14ac:dyDescent="0.2">
      <c r="A73" s="5"/>
      <c r="B73" s="5"/>
      <c r="C73" s="5"/>
      <c r="D73" s="13"/>
      <c r="E73" s="37"/>
      <c r="F73" s="7"/>
      <c r="G73" s="72"/>
      <c r="H73" s="37"/>
      <c r="I73" s="37"/>
    </row>
    <row r="74" spans="1:9" x14ac:dyDescent="0.2">
      <c r="A74" s="5"/>
      <c r="B74" s="5"/>
      <c r="C74" s="5"/>
      <c r="D74" s="13"/>
      <c r="E74" s="37"/>
      <c r="F74" s="37"/>
      <c r="G74" s="72"/>
      <c r="H74" s="37"/>
      <c r="I74" s="37"/>
    </row>
    <row r="75" spans="1:9" x14ac:dyDescent="0.2">
      <c r="A75" s="5"/>
      <c r="B75" s="5"/>
      <c r="C75" s="5"/>
      <c r="D75" s="13"/>
      <c r="E75" s="37"/>
      <c r="F75" s="37"/>
      <c r="G75" s="72"/>
      <c r="H75" s="37"/>
      <c r="I75" s="37"/>
    </row>
    <row r="76" spans="1:9" x14ac:dyDescent="0.2">
      <c r="A76" s="5"/>
      <c r="B76" s="5"/>
      <c r="C76" s="5"/>
      <c r="D76" s="13"/>
      <c r="E76" s="37"/>
      <c r="F76" s="37"/>
      <c r="G76" s="72"/>
      <c r="H76" s="37"/>
      <c r="I76" s="37"/>
    </row>
    <row r="77" spans="1:9" x14ac:dyDescent="0.2">
      <c r="A77" s="5"/>
      <c r="B77" s="5"/>
      <c r="C77" s="5"/>
      <c r="D77" s="13"/>
      <c r="E77" s="37"/>
      <c r="F77" s="37"/>
      <c r="G77" s="72"/>
      <c r="H77" s="37"/>
      <c r="I77" s="37"/>
    </row>
    <row r="78" spans="1:9" x14ac:dyDescent="0.2">
      <c r="B78" s="5"/>
      <c r="C78" s="5"/>
      <c r="D78" s="13"/>
      <c r="E78" s="37"/>
      <c r="F78" s="37"/>
      <c r="G78" s="72"/>
      <c r="H78" s="37"/>
      <c r="I78" s="37"/>
    </row>
    <row r="79" spans="1:9" x14ac:dyDescent="0.2">
      <c r="B79" s="5"/>
      <c r="C79" s="5"/>
      <c r="D79" s="13"/>
      <c r="E79" s="37"/>
      <c r="F79" s="37"/>
      <c r="G79" s="72"/>
      <c r="H79" s="37"/>
      <c r="I79" s="37"/>
    </row>
    <row r="80" spans="1:9" x14ac:dyDescent="0.2">
      <c r="B80" s="5"/>
      <c r="C80" s="5"/>
      <c r="D80" s="13"/>
      <c r="E80" s="37"/>
      <c r="F80" s="37"/>
      <c r="G80" s="72"/>
      <c r="H80" s="37"/>
      <c r="I80" s="37"/>
    </row>
    <row r="81" spans="2:9" x14ac:dyDescent="0.2">
      <c r="B81" s="5"/>
      <c r="C81" s="5"/>
      <c r="D81" s="13"/>
      <c r="E81" s="37"/>
      <c r="F81" s="37"/>
      <c r="G81" s="72"/>
      <c r="H81" s="37"/>
      <c r="I81" s="37"/>
    </row>
    <row r="82" spans="2:9" x14ac:dyDescent="0.2">
      <c r="B82" s="5"/>
      <c r="C82" s="5"/>
      <c r="D82" s="13"/>
      <c r="E82" s="37"/>
      <c r="F82" s="37"/>
      <c r="G82" s="72"/>
      <c r="H82" s="37"/>
      <c r="I82" s="37"/>
    </row>
    <row r="83" spans="2:9" x14ac:dyDescent="0.2">
      <c r="B83" s="5"/>
      <c r="C83" s="5"/>
      <c r="D83" s="13"/>
      <c r="E83" s="37"/>
      <c r="F83" s="37"/>
      <c r="G83" s="72"/>
      <c r="H83" s="37"/>
      <c r="I83" s="39"/>
    </row>
    <row r="84" spans="2:9" x14ac:dyDescent="0.2">
      <c r="B84" s="5"/>
      <c r="C84" s="5"/>
      <c r="D84" s="13"/>
      <c r="E84" s="37"/>
      <c r="F84" s="37"/>
      <c r="G84" s="72"/>
      <c r="H84" s="37"/>
      <c r="I84" s="37"/>
    </row>
    <row r="85" spans="2:9" x14ac:dyDescent="0.2">
      <c r="B85" s="5"/>
      <c r="C85" s="5"/>
      <c r="D85" s="7"/>
      <c r="E85" s="37"/>
      <c r="F85" s="39"/>
      <c r="G85" s="9"/>
      <c r="H85" s="37"/>
      <c r="I85" s="37"/>
    </row>
    <row r="86" spans="2:9" x14ac:dyDescent="0.2">
      <c r="D86" s="7"/>
      <c r="F86" s="37"/>
      <c r="G86" s="9"/>
    </row>
    <row r="87" spans="2:9" x14ac:dyDescent="0.2">
      <c r="F87" s="37"/>
    </row>
  </sheetData>
  <mergeCells count="7">
    <mergeCell ref="A43:A65"/>
    <mergeCell ref="A3:A10"/>
    <mergeCell ref="A11:A19"/>
    <mergeCell ref="A20:A28"/>
    <mergeCell ref="A29:A32"/>
    <mergeCell ref="A33:A37"/>
    <mergeCell ref="A38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MFA Data</vt:lpstr>
      <vt:lpstr>gluc 1221 (2)</vt:lpstr>
      <vt:lpstr>glyc 1221 (2)</vt:lpstr>
      <vt:lpstr>OA 1221 (4)</vt:lpstr>
      <vt:lpstr>1221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Worland, Alyssa</dc:creator>
  <cp:lastModifiedBy>Garrett Roell</cp:lastModifiedBy>
  <dcterms:created xsi:type="dcterms:W3CDTF">2024-01-16T23:40:23Z</dcterms:created>
  <dcterms:modified xsi:type="dcterms:W3CDTF">2024-01-20T05:12:16Z</dcterms:modified>
</cp:coreProperties>
</file>