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965EDC97-0020-CB42-A46E-3F172ABCEC31}" xr6:coauthVersionLast="47" xr6:coauthVersionMax="47" xr10:uidLastSave="{00000000-0000-0000-0000-000000000000}"/>
  <bookViews>
    <workbookView xWindow="0" yWindow="500" windowWidth="35840" windowHeight="18880" activeTab="3" xr2:uid="{F5B582E7-5936-49E8-BD16-34BCB0ED06A3}"/>
  </bookViews>
  <sheets>
    <sheet name="gluc 0830" sheetId="1" r:id="rId1"/>
    <sheet name="glyc 0830" sheetId="2" r:id="rId2"/>
    <sheet name="OA 0830" sheetId="3" r:id="rId3"/>
    <sheet name="0830" sheetId="4" r:id="rId4"/>
    <sheet name="old_gsm_mapping" sheetId="6" r:id="rId5"/>
    <sheet name="rxn_chec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6" l="1"/>
  <c r="F79" i="6"/>
  <c r="F80" i="6"/>
  <c r="F77" i="6"/>
  <c r="F76" i="6"/>
  <c r="F44" i="6"/>
  <c r="F43" i="6"/>
  <c r="F42" i="6"/>
  <c r="F31" i="6"/>
  <c r="F35" i="6"/>
  <c r="F36" i="6"/>
  <c r="F37" i="6"/>
  <c r="F38" i="6"/>
  <c r="F34" i="6"/>
  <c r="F32" i="6"/>
  <c r="F33" i="6"/>
  <c r="F28" i="6"/>
  <c r="F29" i="6"/>
  <c r="F26" i="6"/>
  <c r="F27" i="6"/>
  <c r="F23" i="6"/>
  <c r="F24" i="6"/>
  <c r="F25" i="6"/>
  <c r="F22" i="6"/>
  <c r="F21" i="6"/>
  <c r="F18" i="6"/>
  <c r="F19" i="6"/>
  <c r="F20" i="6"/>
  <c r="F17" i="6"/>
  <c r="F11" i="6"/>
  <c r="F12" i="6"/>
  <c r="F13" i="6"/>
  <c r="F14" i="6"/>
  <c r="F15" i="6"/>
  <c r="F16" i="6"/>
  <c r="F10" i="6"/>
  <c r="F2" i="6"/>
  <c r="F4" i="6"/>
  <c r="F5" i="6"/>
  <c r="F6" i="6"/>
  <c r="F7" i="6"/>
  <c r="F8" i="6"/>
  <c r="F9" i="6"/>
  <c r="F30" i="6"/>
  <c r="F39" i="6"/>
  <c r="F40" i="6"/>
  <c r="F41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3" i="6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3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3" i="5"/>
  <c r="L68" i="4" a="1"/>
  <c r="L68" i="4" s="1"/>
  <c r="AE4" i="4" a="1"/>
  <c r="AE4" i="4" s="1"/>
  <c r="U4" i="4" a="1"/>
  <c r="U4" i="4" s="1"/>
  <c r="L4" i="4" a="1"/>
  <c r="L4" i="4" s="1"/>
  <c r="AE3" i="4" a="1"/>
  <c r="AE3" i="4" s="1"/>
  <c r="U3" i="4" a="1"/>
  <c r="U3" i="4" s="1"/>
  <c r="L3" i="4" a="1"/>
  <c r="L3" i="4" s="1"/>
  <c r="AR2" i="4" a="1"/>
  <c r="AR2" i="4" s="1"/>
  <c r="AE2" i="4" a="1"/>
  <c r="AE2" i="4" s="1"/>
  <c r="U2" i="4" a="1"/>
  <c r="U2" i="4" s="1"/>
  <c r="L2" i="4" a="1"/>
  <c r="L2" i="4" s="1"/>
  <c r="AR1" i="4" a="1"/>
  <c r="AR1" i="4" s="1"/>
  <c r="AE1" i="4" a="1"/>
  <c r="AE1" i="4" s="1"/>
  <c r="U1" i="4" a="1"/>
  <c r="U1" i="4" s="1"/>
  <c r="L1" i="4" a="1"/>
  <c r="L1" i="4" s="1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I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J53" i="3"/>
  <c r="H53" i="3"/>
  <c r="K53" i="3" s="1"/>
  <c r="J52" i="3"/>
  <c r="H52" i="3"/>
  <c r="K52" i="3" s="1"/>
  <c r="J51" i="3"/>
  <c r="H51" i="3"/>
  <c r="K51" i="3" s="1"/>
  <c r="J50" i="3"/>
  <c r="H50" i="3"/>
  <c r="K50" i="3" s="1"/>
  <c r="J49" i="3"/>
  <c r="H49" i="3"/>
  <c r="K49" i="3" s="1"/>
  <c r="J48" i="3"/>
  <c r="H48" i="3"/>
  <c r="K48" i="3" s="1"/>
  <c r="J47" i="3"/>
  <c r="H47" i="3"/>
  <c r="K47" i="3" s="1"/>
  <c r="J46" i="3"/>
  <c r="H46" i="3"/>
  <c r="K46" i="3" s="1"/>
  <c r="J45" i="3"/>
  <c r="H45" i="3"/>
  <c r="K45" i="3" s="1"/>
  <c r="J44" i="3"/>
  <c r="H44" i="3"/>
  <c r="K44" i="3" s="1"/>
  <c r="J43" i="3"/>
  <c r="H43" i="3"/>
  <c r="K43" i="3" s="1"/>
  <c r="J42" i="3"/>
  <c r="H42" i="3"/>
  <c r="K42" i="3" s="1"/>
  <c r="J41" i="3"/>
  <c r="H41" i="3"/>
  <c r="K41" i="3" s="1"/>
  <c r="J40" i="3"/>
  <c r="H40" i="3"/>
  <c r="K40" i="3" s="1"/>
  <c r="J39" i="3"/>
  <c r="H39" i="3"/>
  <c r="K39" i="3" s="1"/>
  <c r="J38" i="3"/>
  <c r="H38" i="3"/>
  <c r="K38" i="3" s="1"/>
  <c r="J37" i="3"/>
  <c r="H37" i="3"/>
  <c r="K37" i="3" s="1"/>
  <c r="J36" i="3"/>
  <c r="H36" i="3"/>
  <c r="K36" i="3" s="1"/>
  <c r="J35" i="3"/>
  <c r="H35" i="3"/>
  <c r="K35" i="3" s="1"/>
  <c r="J34" i="3"/>
  <c r="H34" i="3"/>
  <c r="K34" i="3" s="1"/>
  <c r="J33" i="3"/>
  <c r="H33" i="3"/>
  <c r="K33" i="3" s="1"/>
  <c r="J32" i="3"/>
  <c r="H32" i="3"/>
  <c r="K32" i="3" s="1"/>
  <c r="J31" i="3"/>
  <c r="H31" i="3"/>
  <c r="K31" i="3" s="1"/>
  <c r="J30" i="3"/>
  <c r="H30" i="3"/>
  <c r="K30" i="3" s="1"/>
  <c r="J29" i="3"/>
  <c r="H29" i="3"/>
  <c r="K29" i="3" s="1"/>
  <c r="J28" i="3"/>
  <c r="H28" i="3"/>
  <c r="K28" i="3" s="1"/>
  <c r="J27" i="3"/>
  <c r="H27" i="3"/>
  <c r="K27" i="3" s="1"/>
  <c r="J26" i="3"/>
  <c r="H26" i="3"/>
  <c r="K26" i="3" s="1"/>
  <c r="J25" i="3"/>
  <c r="H25" i="3"/>
  <c r="K25" i="3" s="1"/>
  <c r="J24" i="3"/>
  <c r="H24" i="3"/>
  <c r="K24" i="3" s="1"/>
  <c r="J23" i="3"/>
  <c r="H23" i="3"/>
  <c r="K23" i="3" s="1"/>
  <c r="J22" i="3"/>
  <c r="H22" i="3"/>
  <c r="K22" i="3" s="1"/>
  <c r="J21" i="3"/>
  <c r="H21" i="3"/>
  <c r="K21" i="3" s="1"/>
  <c r="J20" i="3"/>
  <c r="H20" i="3"/>
  <c r="K20" i="3" s="1"/>
  <c r="J19" i="3"/>
  <c r="H19" i="3"/>
  <c r="K19" i="3" s="1"/>
  <c r="J18" i="3"/>
  <c r="H18" i="3"/>
  <c r="K18" i="3" s="1"/>
  <c r="J17" i="3"/>
  <c r="H17" i="3"/>
  <c r="K17" i="3" s="1"/>
  <c r="J16" i="3"/>
  <c r="H16" i="3"/>
  <c r="K16" i="3" s="1"/>
  <c r="J15" i="3"/>
  <c r="H15" i="3"/>
  <c r="K15" i="3" s="1"/>
  <c r="J14" i="3"/>
  <c r="H14" i="3"/>
  <c r="K14" i="3" s="1"/>
  <c r="J13" i="3"/>
  <c r="H13" i="3"/>
  <c r="K13" i="3" s="1"/>
  <c r="J12" i="3"/>
  <c r="H12" i="3"/>
  <c r="K12" i="3" s="1"/>
  <c r="J11" i="3"/>
  <c r="H11" i="3"/>
  <c r="K11" i="3" s="1"/>
  <c r="J10" i="3"/>
  <c r="H10" i="3"/>
  <c r="K10" i="3" s="1"/>
  <c r="J9" i="3"/>
  <c r="H9" i="3"/>
  <c r="K9" i="3" s="1"/>
  <c r="K8" i="3"/>
  <c r="J8" i="3"/>
  <c r="I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A2" i="3"/>
  <c r="I82" i="2"/>
  <c r="I81" i="2"/>
  <c r="I80" i="2"/>
  <c r="I79" i="2"/>
  <c r="I78" i="2"/>
  <c r="I77" i="2"/>
  <c r="I76" i="2"/>
  <c r="I75" i="2"/>
  <c r="I74" i="2"/>
  <c r="I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A2" i="2"/>
  <c r="I1" i="2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1" i="1" s="1"/>
  <c r="A2" i="1"/>
  <c r="I9" i="3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<sst xmlns="http://schemas.openxmlformats.org/spreadsheetml/2006/main" count="1297" uniqueCount="435">
  <si>
    <t>ID</t>
  </si>
  <si>
    <t>Equation</t>
  </si>
  <si>
    <t>Value</t>
  </si>
  <si>
    <t>StdErr</t>
  </si>
  <si>
    <t>LB</t>
  </si>
  <si>
    <t>UB</t>
  </si>
  <si>
    <t>ΔB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</si>
  <si>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</si>
  <si>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</si>
  <si>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</si>
  <si>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</si>
  <si>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</si>
  <si>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</si>
  <si>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</si>
  <si>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</si>
  <si>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</si>
  <si>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0.0150</t>
  </si>
  <si>
    <t>R6 net</t>
  </si>
  <si>
    <t>FBP &lt;-&gt; DHAP + GAP</t>
  </si>
  <si>
    <t>updated MID values to average from 13C MID corrections
lowered errors to 0.0100: SSR out of []
errors at 0.0200: SSR lower than []</t>
  </si>
  <si>
    <t>R7 net</t>
  </si>
  <si>
    <t>DHAP &lt;-&gt; GAP</t>
  </si>
  <si>
    <t>R8 net</t>
  </si>
  <si>
    <t>GAP &lt;-&gt; G3P + ATP + NADH</t>
  </si>
  <si>
    <t>R9 net</t>
  </si>
  <si>
    <t>G3P &lt;-&gt; PEP</t>
  </si>
  <si>
    <t>parameter continuation was fast</t>
  </si>
  <si>
    <t>R10 net</t>
  </si>
  <si>
    <t>PEP &lt;-&gt;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</si>
  <si>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</si>
  <si>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</si>
  <si>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</si>
  <si>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</si>
  <si>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</si>
  <si>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</si>
  <si>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</si>
  <si>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</si>
  <si>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</si>
  <si>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</si>
  <si>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</si>
  <si>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</si>
  <si>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</si>
  <si>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</si>
  <si>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</si>
  <si>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</si>
  <si>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</si>
  <si>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</si>
  <si>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</si>
  <si>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</si>
  <si>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</si>
  <si>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</si>
  <si>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</si>
  <si>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</si>
  <si>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</si>
  <si>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</si>
  <si>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</si>
  <si>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</si>
  <si>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</si>
  <si>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</si>
  <si>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</si>
  <si>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</si>
  <si>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</si>
  <si>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</si>
  <si>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</si>
  <si>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</si>
  <si>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UQH2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</si>
  <si>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</si>
  <si>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</si>
  <si>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</si>
  <si>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</si>
  <si>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</si>
  <si>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 net</t>
  </si>
  <si>
    <t>MALmit &lt;-&gt; PYRmit + CO2 + NADH</t>
  </si>
  <si>
    <t>R31</t>
  </si>
  <si>
    <t>PYRcyt + CO2 + ATP -&gt; OAAcyt</t>
  </si>
  <si>
    <t>R35</t>
  </si>
  <si>
    <t>AA -&gt; AC + NADH</t>
  </si>
  <si>
    <t>R36</t>
  </si>
  <si>
    <t>AA -&gt; AC + NADPH</t>
  </si>
  <si>
    <t>confidence interval parameters</t>
  </si>
  <si>
    <t>R37 net</t>
  </si>
  <si>
    <t>AC + ATP &lt;-&gt; ACCOAcyt</t>
  </si>
  <si>
    <t>glyoxylate shunt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</si>
  <si>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</si>
  <si>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</si>
  <si>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</si>
  <si>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</si>
  <si>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</si>
  <si>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</si>
  <si>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</t>
  </si>
  <si>
    <t>MALcyt -&gt; OAAcyt + NADH</t>
  </si>
  <si>
    <t>compartment transport</t>
  </si>
  <si>
    <t>R18</t>
  </si>
  <si>
    <t>PYRcyt -&gt; PYRmit</t>
  </si>
  <si>
    <t>R42 net</t>
  </si>
  <si>
    <t>ACCOAcyt &lt;-&gt; ACCOAmit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</si>
  <si>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</si>
  <si>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</si>
  <si>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</si>
  <si>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</si>
  <si>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</si>
  <si>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</si>
  <si>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</si>
  <si>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</si>
  <si>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</si>
  <si>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</si>
  <si>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</si>
  <si>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</si>
  <si>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</si>
  <si>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</si>
  <si>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</si>
  <si>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</si>
  <si>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</si>
  <si>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</si>
  <si>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</si>
  <si>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</si>
  <si>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</si>
  <si>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</si>
  <si>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</si>
  <si>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</si>
  <si>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</si>
  <si>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</si>
  <si>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</si>
  <si>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</si>
  <si>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</si>
  <si>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</si>
  <si>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</si>
  <si>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</si>
  <si>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</si>
  <si>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</si>
  <si>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</si>
  <si>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</si>
  <si>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</si>
  <si>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</si>
  <si>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</si>
  <si>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</si>
  <si>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</si>
  <si>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</si>
  <si>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</si>
  <si>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</si>
  <si>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</si>
  <si>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</si>
  <si>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</si>
  <si>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</si>
  <si>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</si>
  <si>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</si>
  <si>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</si>
  <si>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</si>
  <si>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</si>
  <si>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R81</t>
  </si>
  <si>
    <t>ATP -&gt; ATP_maintenance</t>
  </si>
  <si>
    <t>R82</t>
  </si>
  <si>
    <t>NADH -&gt; NADPH</t>
  </si>
  <si>
    <t>R83</t>
  </si>
  <si>
    <t>NADH -&gt; 2*ATP</t>
  </si>
  <si>
    <t>R84</t>
  </si>
  <si>
    <t>UQH2 -&gt; 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</si>
  <si>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</si>
  <si>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</si>
  <si>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</si>
  <si>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</si>
  <si>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YL_08302023_glyc</t>
    </r>
  </si>
  <si>
    <t>R3 glyc3p</t>
  </si>
  <si>
    <t>GLYC + ATP -&gt; Glyc3P</t>
  </si>
  <si>
    <t>R3 dhap net</t>
  </si>
  <si>
    <t>Glyc3P &lt;-&gt; DHAP + UQH2</t>
  </si>
  <si>
    <t xml:space="preserve">updated MID values to average from 13C MID corrections
</t>
  </si>
  <si>
    <t>OA uptake</t>
  </si>
  <si>
    <t>OA + ATP -&gt; 9*ACCOAcyt + 7*NADH + 7*FADH2</t>
  </si>
  <si>
    <t>NaN</t>
  </si>
  <si>
    <t>norm to 6C (div by 3)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</si>
  <si>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YL_08302023_OA</t>
    </r>
  </si>
  <si>
    <t>amino acid errors: 0.0080</t>
  </si>
  <si>
    <t xml:space="preserve">added lys m-57, hist m-57, removed met, removed glu m-57
</t>
  </si>
  <si>
    <t>R85</t>
  </si>
  <si>
    <t>FADH2 -&gt; ATP</t>
  </si>
  <si>
    <t>glucose</t>
  </si>
  <si>
    <t>glycerol</t>
  </si>
  <si>
    <t>oleic acid</t>
  </si>
  <si>
    <t>glycolysis</t>
  </si>
  <si>
    <t>PPP</t>
  </si>
  <si>
    <t>TCA</t>
  </si>
  <si>
    <t>glyoxy/
comp transp</t>
  </si>
  <si>
    <t>uptake</t>
  </si>
  <si>
    <t>100 ± 0</t>
  </si>
  <si>
    <t>17.8 ± 7.9</t>
  </si>
  <si>
    <t>-12.3 ± 21.2</t>
  </si>
  <si>
    <t>-151.7 ± 164.5</t>
  </si>
  <si>
    <t>68.1 ± 2.6</t>
  </si>
  <si>
    <t>-6.7 ± 6.9</t>
  </si>
  <si>
    <t>-62.8 ± 53.4</t>
  </si>
  <si>
    <t>93.3 ± 6.9</t>
  </si>
  <si>
    <t>158.6 ± 2.6</t>
  </si>
  <si>
    <t>87.9 ± 6.6</t>
  </si>
  <si>
    <t>-88.7 ± 50.8</t>
  </si>
  <si>
    <t>150.6 ± 1.5</t>
  </si>
  <si>
    <t>82.5 ± 6.5</t>
  </si>
  <si>
    <t>-118.1 ± 0</t>
  </si>
  <si>
    <t>136.4 ± 2.3</t>
  </si>
  <si>
    <t>74.5 ± 6</t>
  </si>
  <si>
    <t>133.2 ± 189</t>
  </si>
  <si>
    <t>0 ± 1.1</t>
  </si>
  <si>
    <t>0 ± 0.6</t>
  </si>
  <si>
    <t>289.7 ± 189.2</t>
  </si>
  <si>
    <t>82.2 ± 7.9</t>
  </si>
  <si>
    <t>12.3 ± 21.2</t>
  </si>
  <si>
    <t>151.7 ± 164.5</t>
  </si>
  <si>
    <t>31.9 ± 2.6</t>
  </si>
  <si>
    <t>6.7 ± 6.9</t>
  </si>
  <si>
    <t>62.8 ± 53.4</t>
  </si>
  <si>
    <t>50.3 ± 5.3</t>
  </si>
  <si>
    <t>5.6 ± 14.3</t>
  </si>
  <si>
    <t>88.8 ± 111.3</t>
  </si>
  <si>
    <t>21.6 ± 2.6</t>
  </si>
  <si>
    <t>0.8 ± 7.3</t>
  </si>
  <si>
    <t>34.8 ± 57</t>
  </si>
  <si>
    <t>28.7 ± 2.6</t>
  </si>
  <si>
    <t>4.8 ± 7</t>
  </si>
  <si>
    <t>54 ± 54.4</t>
  </si>
  <si>
    <t>79.6 ± 8.8</t>
  </si>
  <si>
    <t>40.7 ± 5.5</t>
  </si>
  <si>
    <t>44.1 ± 88.4</t>
  </si>
  <si>
    <t>48.1 ± 4.5</t>
  </si>
  <si>
    <t>24.2 ± 3.3</t>
  </si>
  <si>
    <t>503.6 ± 49.3</t>
  </si>
  <si>
    <t>23.6 ± 3.1</t>
  </si>
  <si>
    <t>13.4 ± 1.8</t>
  </si>
  <si>
    <t>97.3 ± 106.9</t>
  </si>
  <si>
    <t>23.6 ± 6.1</t>
  </si>
  <si>
    <t>0 ± 1.4</t>
  </si>
  <si>
    <t>0 ± 84.6</t>
  </si>
  <si>
    <t>0 ± 3.4</t>
  </si>
  <si>
    <t>13.4 ± 14.8</t>
  </si>
  <si>
    <t>97.3 ± 169.6</t>
  </si>
  <si>
    <t>0 ± 3</t>
  </si>
  <si>
    <t>0 ± 1.5</t>
  </si>
  <si>
    <t>33.2 ± 81</t>
  </si>
  <si>
    <t>24.5 ± 5.2</t>
  </si>
  <si>
    <t>10.8 ± 2.8</t>
  </si>
  <si>
    <t>439.6 ± 56.4</t>
  </si>
  <si>
    <t>30.8 ± 5</t>
  </si>
  <si>
    <t>14.4 ± 2.9</t>
  </si>
  <si>
    <t>456.6 ± 53.7</t>
  </si>
  <si>
    <t>-17.3 ± 1.9</t>
  </si>
  <si>
    <t>-9.9 ± 0.6</t>
  </si>
  <si>
    <t>0 ± 223.3</t>
  </si>
  <si>
    <t>6.8 ± 6.5</t>
  </si>
  <si>
    <t>5.3 ± 1.6</t>
  </si>
  <si>
    <t>0 ± 29.8</t>
  </si>
  <si>
    <t>5.6 ± 5.3</t>
  </si>
  <si>
    <t>0 ± 0.3</t>
  </si>
  <si>
    <t>0 ± 7.9</t>
  </si>
  <si>
    <t>1.5 ± 1.8</t>
  </si>
  <si>
    <t>8.9 ± 5.5</t>
  </si>
  <si>
    <t>3.3 ± 1.1</t>
  </si>
  <si>
    <t>8.8 ± 8.9</t>
  </si>
  <si>
    <t>24.5 ± 4.9</t>
  </si>
  <si>
    <t>10.8 ± 2.5</t>
  </si>
  <si>
    <t>406.4 ± 74.9</t>
  </si>
  <si>
    <t>24.5 ± 5</t>
  </si>
  <si>
    <t>359.3 ± 181.7</t>
  </si>
  <si>
    <t>130.5 ± 7.7</t>
  </si>
  <si>
    <t>69.6 ± 7</t>
  </si>
  <si>
    <t>135.4 ± 190.6</t>
  </si>
  <si>
    <t>-24.5 ± 6</t>
  </si>
  <si>
    <t>-12.5 ± 2.3</t>
  </si>
  <si>
    <t>478.5 ± 76.5</t>
  </si>
  <si>
    <t>0 ± 1.6</t>
  </si>
  <si>
    <t>47 ± 219</t>
  </si>
  <si>
    <t>8 ± 2.8</t>
  </si>
  <si>
    <t>5.4 ± 0.5</t>
  </si>
  <si>
    <t>29.4 ± 11.1</t>
  </si>
  <si>
    <t>2 ± 2.8</t>
  </si>
  <si>
    <t>2 ± 0.5</t>
  </si>
  <si>
    <t>13 ± 7.1</t>
  </si>
  <si>
    <t>-2.9 ± 2.7</t>
  </si>
  <si>
    <t>-0.8 ± 0.5</t>
  </si>
  <si>
    <t>-0.3 ± 3.9</t>
  </si>
  <si>
    <t>94.7 ± 5.3</t>
  </si>
  <si>
    <t>52.2 ± 3.7</t>
  </si>
  <si>
    <t>242 ± 61.3</t>
  </si>
  <si>
    <t>16.6 ± 0.5</t>
  </si>
  <si>
    <t>9.4 ± 0.6</t>
  </si>
  <si>
    <t>45.1 ± 10.6</t>
  </si>
  <si>
    <t>3.7 ± 0.1</t>
  </si>
  <si>
    <t>2.1 ± 0.1</t>
  </si>
  <si>
    <t>10.1 ± 2.4</t>
  </si>
  <si>
    <t>3.8 ± 0.1</t>
  </si>
  <si>
    <t>2.2 ± 0.1</t>
  </si>
  <si>
    <t>10.4 ± 2.4</t>
  </si>
  <si>
    <t>31.3 ± 5.3</t>
  </si>
  <si>
    <t>16.1 ± 1.6</t>
  </si>
  <si>
    <t>69.7 ± 19</t>
  </si>
  <si>
    <t>4.3 ± 0.1</t>
  </si>
  <si>
    <t>2.4 ± 0.2</t>
  </si>
  <si>
    <t>11.7 ± 2.7</t>
  </si>
  <si>
    <t>6.4 ± 0.2</t>
  </si>
  <si>
    <t>3.7 ± 0.2</t>
  </si>
  <si>
    <t>17.5 ± 4.1</t>
  </si>
  <si>
    <t>14 ± 5.4</t>
  </si>
  <si>
    <t>6.2 ± 1.2</t>
  </si>
  <si>
    <t>22.6 ± 11</t>
  </si>
  <si>
    <t>5.6 ± 5.5</t>
  </si>
  <si>
    <t>1.5 ± 1</t>
  </si>
  <si>
    <t>0 ± 0</t>
  </si>
  <si>
    <t>0.8 ± 0</t>
  </si>
  <si>
    <t>0.4 ± 0</t>
  </si>
  <si>
    <t>2.1 ± 0.5</t>
  </si>
  <si>
    <t>2.5 ± 0.1</t>
  </si>
  <si>
    <t>1.4 ± 0.1</t>
  </si>
  <si>
    <t>6.7 ± 1.6</t>
  </si>
  <si>
    <t>5.6 ± 0.2</t>
  </si>
  <si>
    <t>3.2 ± 0.2</t>
  </si>
  <si>
    <t>15.1 ± 3.6</t>
  </si>
  <si>
    <t>4.8 ± 0.1</t>
  </si>
  <si>
    <t>2.8 ± 0.2</t>
  </si>
  <si>
    <t>13.2 ± 3.1</t>
  </si>
  <si>
    <t>3.5 ± 0.1</t>
  </si>
  <si>
    <t>2 ± 0.1</t>
  </si>
  <si>
    <t>9.5 ± 2.2</t>
  </si>
  <si>
    <t>7 ± 0.2</t>
  </si>
  <si>
    <t>4 ± 0.2</t>
  </si>
  <si>
    <t>19 ± 4.5</t>
  </si>
  <si>
    <t>21.9 ± 0.6</t>
  </si>
  <si>
    <t>12.5 ± 0.8</t>
  </si>
  <si>
    <t>59.5 ± 14</t>
  </si>
  <si>
    <t>biomass</t>
  </si>
  <si>
    <t>atp maintenance</t>
  </si>
  <si>
    <t>733.5 ± 51.8</t>
  </si>
  <si>
    <t>354 ± 58.6</t>
  </si>
  <si>
    <t>3855.5 ± 1122.7</t>
  </si>
  <si>
    <t>48.8 ± 63.1</t>
  </si>
  <si>
    <t>0 ± 465</t>
  </si>
  <si>
    <t>344.1 ± 20.2</t>
  </si>
  <si>
    <t>115.4 ± 31</t>
  </si>
  <si>
    <t>1594.6 ± 479.3</t>
  </si>
  <si>
    <t>110.8 ± 2.8</t>
  </si>
  <si>
    <t>700 ± 0</t>
  </si>
  <si>
    <t>195.3 ± 11.9</t>
  </si>
  <si>
    <t>69.8 ± 14.3</t>
  </si>
  <si>
    <t>700.7 ± 0</t>
  </si>
  <si>
    <t>Reaction</t>
  </si>
  <si>
    <t>All three sheets match</t>
  </si>
  <si>
    <t>pathway</t>
  </si>
  <si>
    <t>compartment</t>
  </si>
  <si>
    <t>reaction_ids</t>
  </si>
  <si>
    <t>substrate_uptake</t>
  </si>
  <si>
    <t>cytosol</t>
  </si>
  <si>
    <t>reverse_EX_glc(e)</t>
  </si>
  <si>
    <t>emp</t>
  </si>
  <si>
    <t>PGI</t>
  </si>
  <si>
    <t>PFK or reverse_FBP</t>
  </si>
  <si>
    <t>FBA</t>
  </si>
  <si>
    <t>TPI</t>
  </si>
  <si>
    <t>GAPD</t>
  </si>
  <si>
    <t>ENO</t>
  </si>
  <si>
    <t>PYK</t>
  </si>
  <si>
    <t>pentose_phosphate</t>
  </si>
  <si>
    <t>G6PDH2</t>
  </si>
  <si>
    <t>PG6 -&gt; P5P + CO2 + NADPH</t>
  </si>
  <si>
    <t>GND</t>
  </si>
  <si>
    <t>P5P + P5P &lt;-&gt; S7P + GAP</t>
  </si>
  <si>
    <t>TKT1</t>
  </si>
  <si>
    <t>S7P + GAP &lt;-&gt; E4P + F6P</t>
  </si>
  <si>
    <t>TALA</t>
  </si>
  <si>
    <t>E4P + P5P &lt;-&gt; F6P + GAP</t>
  </si>
  <si>
    <t>TKT2</t>
  </si>
  <si>
    <t>glycerol_formation</t>
  </si>
  <si>
    <t>DHAP + NADH &lt;-&gt; GLYC</t>
  </si>
  <si>
    <t>G3PD1ir</t>
  </si>
  <si>
    <t>transport</t>
  </si>
  <si>
    <t>extracellular</t>
  </si>
  <si>
    <t>GLYC -&gt; GLYC_EX</t>
  </si>
  <si>
    <t>reverse_GLYCt</t>
  </si>
  <si>
    <t>mitochondria</t>
  </si>
  <si>
    <t>PYRt2m</t>
  </si>
  <si>
    <t>tca_cycle</t>
  </si>
  <si>
    <t>PDHm</t>
  </si>
  <si>
    <t>CSm</t>
  </si>
  <si>
    <t>ACONTm</t>
  </si>
  <si>
    <t>ICTmit -&gt; ICTcyt</t>
  </si>
  <si>
    <t>CITtcm</t>
  </si>
  <si>
    <t>ICDHxm</t>
  </si>
  <si>
    <t>ICDHym</t>
  </si>
  <si>
    <t>SUCD2_u6m and SUCD1m</t>
  </si>
  <si>
    <t>FUMm</t>
  </si>
  <si>
    <t>MDHm</t>
  </si>
  <si>
    <t>anaplerotic</t>
  </si>
  <si>
    <t>ME1m</t>
  </si>
  <si>
    <t>MALmit &lt;-&gt; PYRmit + CO2 + NADPH</t>
  </si>
  <si>
    <t>ME2m</t>
  </si>
  <si>
    <t>PC</t>
  </si>
  <si>
    <t>PPCK</t>
  </si>
  <si>
    <t xml:space="preserve">acetate_metabolism </t>
  </si>
  <si>
    <t>PYRcyt -&gt; AA + CO2</t>
  </si>
  <si>
    <t>PYRDC</t>
  </si>
  <si>
    <t>AA + NADH &lt;-&gt; ETOH</t>
  </si>
  <si>
    <t>reverse_ALCD2x</t>
  </si>
  <si>
    <t>ALDD2y</t>
  </si>
  <si>
    <t>ACS or reverse_ACOAH</t>
  </si>
  <si>
    <t>OAAmit &lt;-&gt; OAAcyt</t>
  </si>
  <si>
    <t>reverse_OAAt2m</t>
  </si>
  <si>
    <t>ACCOAcyt + OAAcyt -&gt; ICTcyt</t>
  </si>
  <si>
    <t>glyoxylate_shunt</t>
  </si>
  <si>
    <t>0.5*ICTcyt + 0.5*ICTcyt -&gt; 0.5*GLYOXYcyt + 0.5*GLYOXYcyt + 0.5*SUCcyt + 0.5*SUCcyt</t>
  </si>
  <si>
    <t>ICL</t>
  </si>
  <si>
    <t>SUCCtm</t>
  </si>
  <si>
    <t>MALSp</t>
  </si>
  <si>
    <t>MDH</t>
  </si>
  <si>
    <t>MALtm or reverse_CITtam or reverse_DICtm</t>
  </si>
  <si>
    <t>amino_acid_formation</t>
  </si>
  <si>
    <t>GLYOXYcyt -&gt; GLY</t>
  </si>
  <si>
    <t>GLU + GLU + CO2 + GLN + ASP + 5*ATP + NADPH -&gt; AKG + ARG + GLU + FUM</t>
  </si>
  <si>
    <t>OAAmit + GLU -&gt; ASP + AKG</t>
  </si>
  <si>
    <t>PYRcyt + GLU -&gt; ALA + AKG</t>
  </si>
  <si>
    <t>AKG + ACCOAmit + GLU + GLU -&gt; LYS + CO2 + AKG + AKG</t>
  </si>
  <si>
    <t>PYRcyt + PYRcyt + GLU + NADPH -&gt; VAL + CO2 + AKG</t>
  </si>
  <si>
    <t>SER + P5P + PEP + E4P + PEP + GLN + 3*ATP + NADPH -&gt; TRP + CO2 + GAP + PYRcyt + GLU</t>
  </si>
  <si>
    <t>P5P + MTHF + GLN + ASP + 5*ATP -&gt; HIS + AKG + FUMmit + 2*NADH</t>
  </si>
  <si>
    <t>PYRcyt + OAAcyt + GLU -&gt; ILE + CO2 + AKG</t>
  </si>
  <si>
    <t>PYRmit + OAAmit + GLU -&gt; ILE + CO2 + AKG</t>
  </si>
  <si>
    <t>PYRcyt + THR + GLU + NADPH -&gt; ILE + CO2 + AKG</t>
  </si>
  <si>
    <t>ACCOAcyt + PYRcyt + PYRcyt + GLU + NADPH -&gt; LEU + CO2 + CO2 + AKG</t>
  </si>
  <si>
    <t>reverse_CO2t</t>
  </si>
  <si>
    <t>biomass_formation</t>
  </si>
  <si>
    <t>0.247*ALA + 0.146*ARG + 0.1165*ASN + 0.165*ASP + 0.0305*CYS + 0.201*GLN + 0.201*GLU + 0.18*GLY + 0.0946*HIS + 0.134*ILE + 0.268*LEU + 0.213*LYS + 0.0946*MET + 0.146*PHE + 0.143*PRO + 0.171*SER + 0.186*THR + 0.0305*TRP + 0.0946*TYR + 0.061*VAL + 86.8*ATP + 0.534*G6P + 0.08*F6P + 2.02*ACCOAcyt + 0.231*P5P -&gt; Biomass</t>
  </si>
  <si>
    <t>biomass_C</t>
  </si>
  <si>
    <t>energy_metabolism</t>
  </si>
  <si>
    <t>ATPM</t>
  </si>
  <si>
    <t>Not in new 13C-MFA</t>
  </si>
  <si>
    <t>reverse_RPI</t>
  </si>
  <si>
    <t>RPE</t>
  </si>
  <si>
    <t>TKT1 or TKT2</t>
  </si>
  <si>
    <t>AKGDam and AKGDbm</t>
  </si>
  <si>
    <t>CITabm or CITtbm or CITtcm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</si>
</sst>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textRotation="45" wrapText="1"/>
    </xf>
    <xf numFmtId="0" fontId="6" fillId="0" borderId="0" xfId="0" applyFont="1" applyAlignment="1">
      <alignment textRotation="45" wrapText="1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330AE-D376-4535-B6F6-CBD51C815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A46DB-CA34-457F-A5DF-B17ABDF18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8</xdr:row>
      <xdr:rowOff>42332</xdr:rowOff>
    </xdr:from>
    <xdr:to>
      <xdr:col>12</xdr:col>
      <xdr:colOff>485617</xdr:colOff>
      <xdr:row>17</xdr:row>
      <xdr:rowOff>1211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53A0B-917A-404E-B5A9-39CA5071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1515532"/>
          <a:ext cx="4073367" cy="1616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678DC-ACC4-4224-B821-3C2FC3E44B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278285-60C6-4022-8749-15F924C86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237928</xdr:colOff>
      <xdr:row>16</xdr:row>
      <xdr:rowOff>103874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761245-77F5-455C-912B-9A16369FC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0" y="1473200"/>
          <a:ext cx="4397178" cy="1577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F9D6A-F70B-417A-954E-45960DFED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1087100" y="36830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28249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D5072-96C2-4776-A376-A3FD0446ED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1093450" y="6261100"/>
          <a:ext cx="2660314" cy="26063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468674</xdr:colOff>
      <xdr:row>14</xdr:row>
      <xdr:rowOff>46047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B90A4-8604-4FAF-8054-7D9FF615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1657350"/>
          <a:ext cx="4158024" cy="133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B4C4-5434-4569-A6F3-FA714BA5402F}">
  <dimension ref="A1:L85"/>
  <sheetViews>
    <sheetView topLeftCell="A65" zoomScaleNormal="100" workbookViewId="0">
      <selection activeCell="C3" sqref="C3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4.3862823529411781</v>
      </c>
      <c r="J1" s="3"/>
      <c r="K1" s="4"/>
      <c r="L1" s="1" t="s">
        <v>7</v>
      </c>
    </row>
    <row r="2" spans="1:12" ht="16" x14ac:dyDescent="0.2">
      <c r="A2" s="5">
        <f>COUNTA(B2:B81)</f>
        <v>69</v>
      </c>
      <c r="B2" s="4" t="s">
        <v>8</v>
      </c>
      <c r="C2" s="4" t="s">
        <v>9</v>
      </c>
      <c r="D2" s="4">
        <v>100</v>
      </c>
      <c r="E2" s="6">
        <v>23879</v>
      </c>
      <c r="F2" s="4">
        <v>100</v>
      </c>
      <c r="G2" s="4">
        <v>100</v>
      </c>
      <c r="H2" s="4"/>
      <c r="I2" s="7">
        <v>100</v>
      </c>
      <c r="J2" s="4"/>
      <c r="L2" s="8" t="s">
        <v>10</v>
      </c>
    </row>
    <row r="3" spans="1:12" ht="16" x14ac:dyDescent="0.2">
      <c r="A3" s="35" t="s">
        <v>11</v>
      </c>
      <c r="B3" s="4" t="s">
        <v>12</v>
      </c>
      <c r="C3" s="4" t="s">
        <v>13</v>
      </c>
      <c r="D3" s="9">
        <v>17.8093</v>
      </c>
      <c r="E3" s="6">
        <v>4252.8</v>
      </c>
      <c r="F3" s="4">
        <v>13.4786</v>
      </c>
      <c r="G3" s="4">
        <v>21.3566</v>
      </c>
      <c r="H3" s="4">
        <f>ABS(F3-G3)</f>
        <v>7.8780000000000001</v>
      </c>
      <c r="I3" s="10" t="str">
        <f>_xlfn.CONCAT(ROUND(D3,1)&amp;" ± "&amp;ROUND(H3,1))</f>
        <v>17.8 ± 7.9</v>
      </c>
      <c r="J3" s="4"/>
      <c r="L3" s="11">
        <v>45168</v>
      </c>
    </row>
    <row r="4" spans="1:12" ht="16" x14ac:dyDescent="0.2">
      <c r="A4" s="35"/>
      <c r="B4" s="4" t="s">
        <v>14</v>
      </c>
      <c r="C4" s="4" t="s">
        <v>15</v>
      </c>
      <c r="D4" s="9">
        <v>68.087500000000006</v>
      </c>
      <c r="E4" s="6">
        <v>16259</v>
      </c>
      <c r="F4" s="4">
        <v>66.650400000000005</v>
      </c>
      <c r="G4" s="4">
        <v>69.2727</v>
      </c>
      <c r="H4" s="10">
        <f>ABS(F4-G4)</f>
        <v>2.6222999999999956</v>
      </c>
      <c r="I4" s="10" t="str">
        <f t="shared" ref="I4:I67" si="0">_xlfn.CONCAT(ROUND(D4,1)&amp;" ± "&amp;ROUND(H4,1))</f>
        <v>68.1 ± 2.6</v>
      </c>
      <c r="J4" s="10"/>
      <c r="L4" s="5" t="s">
        <v>16</v>
      </c>
    </row>
    <row r="5" spans="1:12" ht="14.5" customHeight="1" x14ac:dyDescent="0.2">
      <c r="A5" s="35"/>
      <c r="B5" s="4" t="s">
        <v>17</v>
      </c>
      <c r="C5" s="4" t="s">
        <v>18</v>
      </c>
      <c r="D5" s="9">
        <v>68.087500000000006</v>
      </c>
      <c r="E5" s="6">
        <v>16259</v>
      </c>
      <c r="F5" s="4">
        <v>66.650400000000005</v>
      </c>
      <c r="G5" s="4">
        <v>69.2727</v>
      </c>
      <c r="H5" s="10">
        <f t="shared" ref="H5:H68" si="1">ABS(F5-G5)</f>
        <v>2.6222999999999956</v>
      </c>
      <c r="I5" s="10" t="str">
        <f t="shared" si="0"/>
        <v>68.1 ± 2.6</v>
      </c>
      <c r="J5" s="10"/>
      <c r="L5" s="37" t="s">
        <v>19</v>
      </c>
    </row>
    <row r="6" spans="1:12" ht="16" x14ac:dyDescent="0.2">
      <c r="A6" s="35"/>
      <c r="B6" s="4" t="s">
        <v>20</v>
      </c>
      <c r="C6" s="4" t="s">
        <v>21</v>
      </c>
      <c r="D6" s="9">
        <v>68.087500000000006</v>
      </c>
      <c r="E6" s="6">
        <v>16259</v>
      </c>
      <c r="F6" s="4">
        <v>66.650400000000005</v>
      </c>
      <c r="G6" s="4">
        <v>69.2727</v>
      </c>
      <c r="H6" s="10">
        <f t="shared" si="1"/>
        <v>2.6222999999999956</v>
      </c>
      <c r="I6" s="10" t="str">
        <f t="shared" si="0"/>
        <v>68.1 ± 2.6</v>
      </c>
      <c r="J6" s="10"/>
      <c r="L6" s="37"/>
    </row>
    <row r="7" spans="1:12" ht="16" x14ac:dyDescent="0.2">
      <c r="A7" s="35"/>
      <c r="B7" s="4" t="s">
        <v>22</v>
      </c>
      <c r="C7" s="4" t="s">
        <v>23</v>
      </c>
      <c r="D7" s="9">
        <v>158.57419999999999</v>
      </c>
      <c r="E7" s="6">
        <v>37867</v>
      </c>
      <c r="F7" s="4">
        <v>157.14259999999999</v>
      </c>
      <c r="G7" s="4">
        <v>159.77459999999999</v>
      </c>
      <c r="H7" s="10">
        <f t="shared" si="1"/>
        <v>2.632000000000005</v>
      </c>
      <c r="I7" s="10" t="str">
        <f t="shared" si="0"/>
        <v>158.6 ± 2.6</v>
      </c>
      <c r="J7" s="10"/>
      <c r="L7" s="37"/>
    </row>
    <row r="8" spans="1:12" ht="16" x14ac:dyDescent="0.2">
      <c r="A8" s="35"/>
      <c r="B8" s="4" t="s">
        <v>24</v>
      </c>
      <c r="C8" s="4" t="s">
        <v>25</v>
      </c>
      <c r="D8" s="9">
        <v>150.56270000000001</v>
      </c>
      <c r="E8" s="6">
        <v>35954</v>
      </c>
      <c r="F8" s="4">
        <v>149.8699</v>
      </c>
      <c r="G8" s="4">
        <v>151.3211</v>
      </c>
      <c r="H8" s="10">
        <f t="shared" si="1"/>
        <v>1.4512</v>
      </c>
      <c r="I8" s="10" t="str">
        <f t="shared" si="0"/>
        <v>150.6 ± 1.5</v>
      </c>
      <c r="J8" s="10"/>
      <c r="L8" s="5" t="s">
        <v>26</v>
      </c>
    </row>
    <row r="9" spans="1:12" ht="16" x14ac:dyDescent="0.2">
      <c r="A9" s="35"/>
      <c r="B9" s="4" t="s">
        <v>27</v>
      </c>
      <c r="C9" s="4" t="s">
        <v>28</v>
      </c>
      <c r="D9" s="9">
        <v>136.4461</v>
      </c>
      <c r="E9" s="6">
        <v>32583</v>
      </c>
      <c r="F9" s="4">
        <v>135.55539999999999</v>
      </c>
      <c r="G9" s="4">
        <v>137.80959999999999</v>
      </c>
      <c r="H9" s="10">
        <f t="shared" si="1"/>
        <v>2.2541999999999973</v>
      </c>
      <c r="I9" s="10" t="str">
        <f t="shared" si="0"/>
        <v>136.4 ± 2.3</v>
      </c>
      <c r="J9" s="10"/>
    </row>
    <row r="10" spans="1:12" ht="16" x14ac:dyDescent="0.2">
      <c r="A10" s="36"/>
      <c r="B10" s="12" t="s">
        <v>29</v>
      </c>
      <c r="C10" s="12" t="s">
        <v>30</v>
      </c>
      <c r="D10" s="13">
        <v>1.4084999999999999E-6</v>
      </c>
      <c r="E10" s="14">
        <v>2.0540999999999999E-10</v>
      </c>
      <c r="F10" s="12">
        <v>0</v>
      </c>
      <c r="G10" s="12">
        <v>1.0580000000000001</v>
      </c>
      <c r="H10" s="15">
        <f t="shared" si="1"/>
        <v>1.0580000000000001</v>
      </c>
      <c r="I10" s="15" t="str">
        <f t="shared" si="0"/>
        <v>0 ± 1.1</v>
      </c>
      <c r="J10" s="10"/>
    </row>
    <row r="11" spans="1:12" ht="16" x14ac:dyDescent="0.2">
      <c r="A11" s="35" t="s">
        <v>31</v>
      </c>
      <c r="B11" s="4" t="s">
        <v>32</v>
      </c>
      <c r="C11" s="4" t="s">
        <v>33</v>
      </c>
      <c r="D11" s="9">
        <v>82.190700000000007</v>
      </c>
      <c r="E11" s="6">
        <v>19627</v>
      </c>
      <c r="F11" s="4">
        <v>78.643100000000004</v>
      </c>
      <c r="G11" s="4">
        <v>86.521500000000003</v>
      </c>
      <c r="H11" s="10">
        <f t="shared" si="1"/>
        <v>7.8783999999999992</v>
      </c>
      <c r="I11" s="10" t="str">
        <f t="shared" si="0"/>
        <v>82.2 ± 7.9</v>
      </c>
      <c r="J11" s="10"/>
    </row>
    <row r="12" spans="1:12" ht="16" x14ac:dyDescent="0.2">
      <c r="A12" s="35"/>
      <c r="B12" s="4" t="s">
        <v>34</v>
      </c>
      <c r="C12" s="4" t="s">
        <v>35</v>
      </c>
      <c r="D12" s="9">
        <v>82.190700000000007</v>
      </c>
      <c r="E12" s="6">
        <v>19627</v>
      </c>
      <c r="F12" s="4">
        <v>78.643100000000004</v>
      </c>
      <c r="G12" s="4">
        <v>86.521500000000003</v>
      </c>
      <c r="H12" s="10">
        <f t="shared" si="1"/>
        <v>7.8783999999999992</v>
      </c>
      <c r="I12" s="10" t="str">
        <f t="shared" si="0"/>
        <v>82.2 ± 7.9</v>
      </c>
      <c r="J12" s="10"/>
    </row>
    <row r="13" spans="1:12" ht="16" x14ac:dyDescent="0.2">
      <c r="A13" s="35"/>
      <c r="B13" s="4" t="s">
        <v>36</v>
      </c>
      <c r="C13" s="4" t="s">
        <v>37</v>
      </c>
      <c r="D13" s="9">
        <v>31.912500000000001</v>
      </c>
      <c r="E13" s="6">
        <v>7620.5</v>
      </c>
      <c r="F13" s="4">
        <v>30.7273</v>
      </c>
      <c r="G13" s="4">
        <v>33.349600000000002</v>
      </c>
      <c r="H13" s="10">
        <f t="shared" si="1"/>
        <v>2.6223000000000027</v>
      </c>
      <c r="I13" s="10" t="str">
        <f t="shared" si="0"/>
        <v>31.9 ± 2.6</v>
      </c>
      <c r="J13" s="10"/>
    </row>
    <row r="14" spans="1:12" ht="16" x14ac:dyDescent="0.2">
      <c r="A14" s="35"/>
      <c r="B14" s="4" t="s">
        <v>38</v>
      </c>
      <c r="C14" s="4" t="s">
        <v>39</v>
      </c>
      <c r="D14" s="9">
        <v>50.278199999999998</v>
      </c>
      <c r="E14" s="6">
        <v>12006</v>
      </c>
      <c r="F14" s="4">
        <v>47.913699999999999</v>
      </c>
      <c r="G14" s="4">
        <v>53.173400000000001</v>
      </c>
      <c r="H14" s="10">
        <f t="shared" si="1"/>
        <v>5.2597000000000023</v>
      </c>
      <c r="I14" s="10" t="str">
        <f t="shared" si="0"/>
        <v>50.3 ± 5.3</v>
      </c>
      <c r="J14" s="10"/>
    </row>
    <row r="15" spans="1:12" ht="16" x14ac:dyDescent="0.2">
      <c r="A15" s="35"/>
      <c r="B15" s="4" t="s">
        <v>40</v>
      </c>
      <c r="C15" s="4" t="s">
        <v>41</v>
      </c>
      <c r="D15" s="9">
        <v>50.278199999999998</v>
      </c>
      <c r="E15" s="6">
        <v>12006</v>
      </c>
      <c r="F15" s="4">
        <v>47.913699999999999</v>
      </c>
      <c r="G15" s="4">
        <v>53.173400000000001</v>
      </c>
      <c r="H15" s="10">
        <f t="shared" si="1"/>
        <v>5.2597000000000023</v>
      </c>
      <c r="I15" s="10" t="str">
        <f t="shared" si="0"/>
        <v>50.3 ± 5.3</v>
      </c>
      <c r="J15" s="10"/>
    </row>
    <row r="16" spans="1:12" ht="16" x14ac:dyDescent="0.2">
      <c r="A16" s="35"/>
      <c r="B16" s="4" t="s">
        <v>42</v>
      </c>
      <c r="C16" s="4" t="s">
        <v>43</v>
      </c>
      <c r="D16" s="9">
        <v>21.61</v>
      </c>
      <c r="E16" s="6">
        <v>5160.3</v>
      </c>
      <c r="F16" s="4">
        <v>20.426400000000001</v>
      </c>
      <c r="G16" s="4">
        <v>23.065100000000001</v>
      </c>
      <c r="H16" s="10">
        <f t="shared" si="1"/>
        <v>2.6387</v>
      </c>
      <c r="I16" s="10" t="str">
        <f t="shared" si="0"/>
        <v>21.6 ± 2.6</v>
      </c>
      <c r="J16" s="10"/>
    </row>
    <row r="17" spans="1:12" ht="16" x14ac:dyDescent="0.2">
      <c r="A17" s="35"/>
      <c r="B17" s="4" t="s">
        <v>44</v>
      </c>
      <c r="C17" s="4" t="s">
        <v>45</v>
      </c>
      <c r="D17" s="9">
        <v>28.668299999999999</v>
      </c>
      <c r="E17" s="6">
        <v>6845.8</v>
      </c>
      <c r="F17" s="4">
        <v>27.485299999999999</v>
      </c>
      <c r="G17" s="4">
        <v>30.1098</v>
      </c>
      <c r="H17" s="10">
        <f t="shared" si="1"/>
        <v>2.6245000000000012</v>
      </c>
      <c r="I17" s="10" t="str">
        <f t="shared" si="0"/>
        <v>28.7 ± 2.6</v>
      </c>
      <c r="J17" s="10"/>
    </row>
    <row r="18" spans="1:12" ht="16" x14ac:dyDescent="0.2">
      <c r="A18" s="35"/>
      <c r="B18" s="4" t="s">
        <v>46</v>
      </c>
      <c r="C18" s="4" t="s">
        <v>47</v>
      </c>
      <c r="D18" s="9">
        <v>28.668299999999999</v>
      </c>
      <c r="E18" s="6">
        <v>6845.8</v>
      </c>
      <c r="F18" s="4">
        <v>27.485299999999999</v>
      </c>
      <c r="G18" s="4">
        <v>30.1098</v>
      </c>
      <c r="H18" s="10">
        <f t="shared" si="1"/>
        <v>2.6245000000000012</v>
      </c>
      <c r="I18" s="10" t="str">
        <f t="shared" si="0"/>
        <v>28.7 ± 2.6</v>
      </c>
      <c r="J18" s="10"/>
      <c r="L18" s="5" t="s">
        <v>48</v>
      </c>
    </row>
    <row r="19" spans="1:12" ht="16" x14ac:dyDescent="0.2">
      <c r="A19" s="36"/>
      <c r="B19" s="12" t="s">
        <v>49</v>
      </c>
      <c r="C19" s="12" t="s">
        <v>50</v>
      </c>
      <c r="D19" s="13">
        <v>28.668299999999999</v>
      </c>
      <c r="E19" s="14">
        <v>6845.8</v>
      </c>
      <c r="F19" s="12">
        <v>27.485299999999999</v>
      </c>
      <c r="G19" s="12">
        <v>30.1098</v>
      </c>
      <c r="H19" s="15">
        <f t="shared" si="1"/>
        <v>2.6245000000000012</v>
      </c>
      <c r="I19" s="15" t="str">
        <f t="shared" si="0"/>
        <v>28.7 ± 2.6</v>
      </c>
      <c r="J19" s="10"/>
    </row>
    <row r="20" spans="1:12" ht="16" x14ac:dyDescent="0.2">
      <c r="A20" s="35" t="s">
        <v>51</v>
      </c>
      <c r="B20" s="4" t="s">
        <v>52</v>
      </c>
      <c r="C20" s="4" t="s">
        <v>53</v>
      </c>
      <c r="D20" s="9">
        <v>79.555499999999995</v>
      </c>
      <c r="E20" s="6">
        <v>18997</v>
      </c>
      <c r="F20" s="4">
        <v>75.111599999999996</v>
      </c>
      <c r="G20" s="4">
        <v>83.932599999999994</v>
      </c>
      <c r="H20" s="10">
        <f t="shared" si="1"/>
        <v>8.820999999999998</v>
      </c>
      <c r="I20" s="10" t="str">
        <f t="shared" si="0"/>
        <v>79.6 ± 8.8</v>
      </c>
      <c r="J20" s="10"/>
    </row>
    <row r="21" spans="1:12" ht="16" x14ac:dyDescent="0.2">
      <c r="A21" s="35"/>
      <c r="B21" s="4" t="s">
        <v>54</v>
      </c>
      <c r="C21" s="4" t="s">
        <v>55</v>
      </c>
      <c r="D21" s="9">
        <v>48.107700000000001</v>
      </c>
      <c r="E21" s="6">
        <v>11488</v>
      </c>
      <c r="F21" s="4">
        <v>45.9786</v>
      </c>
      <c r="G21" s="4">
        <v>50.437800000000003</v>
      </c>
      <c r="H21" s="10">
        <f t="shared" si="1"/>
        <v>4.4592000000000027</v>
      </c>
      <c r="I21" s="10" t="str">
        <f t="shared" si="0"/>
        <v>48.1 ± 4.5</v>
      </c>
      <c r="J21" s="10"/>
    </row>
    <row r="22" spans="1:12" ht="16" x14ac:dyDescent="0.2">
      <c r="A22" s="35"/>
      <c r="B22" s="4" t="s">
        <v>56</v>
      </c>
      <c r="C22" s="4" t="s">
        <v>57</v>
      </c>
      <c r="D22" s="9">
        <v>23.586099999999998</v>
      </c>
      <c r="E22" s="6">
        <v>5632.2</v>
      </c>
      <c r="F22" s="4">
        <v>23.258900000000001</v>
      </c>
      <c r="G22" s="4">
        <v>26.3246</v>
      </c>
      <c r="H22" s="10">
        <f t="shared" si="1"/>
        <v>3.0656999999999996</v>
      </c>
      <c r="I22" s="10" t="str">
        <f t="shared" si="0"/>
        <v>23.6 ± 3.1</v>
      </c>
      <c r="J22" s="10"/>
    </row>
    <row r="23" spans="1:12" ht="16" x14ac:dyDescent="0.2">
      <c r="A23" s="35"/>
      <c r="B23" s="4" t="s">
        <v>58</v>
      </c>
      <c r="C23" s="4" t="s">
        <v>59</v>
      </c>
      <c r="D23" s="9">
        <v>23.586099999999998</v>
      </c>
      <c r="E23" s="6">
        <v>5632.2</v>
      </c>
      <c r="F23" s="4">
        <v>20.2194</v>
      </c>
      <c r="G23" s="4">
        <v>26.3246</v>
      </c>
      <c r="H23" s="10">
        <f t="shared" si="1"/>
        <v>6.1052</v>
      </c>
      <c r="I23" s="10" t="str">
        <f t="shared" si="0"/>
        <v>23.6 ± 6.1</v>
      </c>
      <c r="J23" s="10"/>
    </row>
    <row r="24" spans="1:12" ht="16" x14ac:dyDescent="0.2">
      <c r="A24" s="35"/>
      <c r="B24" s="4" t="s">
        <v>60</v>
      </c>
      <c r="C24" s="4" t="s">
        <v>61</v>
      </c>
      <c r="D24" s="9">
        <v>8.9606000000000004E-7</v>
      </c>
      <c r="E24" s="6">
        <v>6.8492000000000005E-10</v>
      </c>
      <c r="F24" s="4">
        <v>0</v>
      </c>
      <c r="G24" s="4">
        <v>3.4234</v>
      </c>
      <c r="H24" s="10">
        <f t="shared" si="1"/>
        <v>3.4234</v>
      </c>
      <c r="I24" s="10" t="str">
        <f t="shared" si="0"/>
        <v>0 ± 3.4</v>
      </c>
      <c r="J24" s="10"/>
    </row>
    <row r="25" spans="1:12" ht="16" x14ac:dyDescent="0.2">
      <c r="A25" s="35"/>
      <c r="B25" s="4" t="s">
        <v>62</v>
      </c>
      <c r="C25" s="4" t="s">
        <v>63</v>
      </c>
      <c r="D25" s="9">
        <v>9.0116E-7</v>
      </c>
      <c r="E25" s="6">
        <v>3.1424000000000002E-11</v>
      </c>
      <c r="F25" s="4">
        <v>0</v>
      </c>
      <c r="G25" s="4">
        <v>2.9799000000000002</v>
      </c>
      <c r="H25" s="10">
        <f t="shared" si="1"/>
        <v>2.9799000000000002</v>
      </c>
      <c r="I25" s="10" t="str">
        <f t="shared" si="0"/>
        <v>0 ± 3</v>
      </c>
      <c r="J25" s="10"/>
    </row>
    <row r="26" spans="1:12" ht="16" x14ac:dyDescent="0.2">
      <c r="A26" s="35"/>
      <c r="B26" s="4" t="s">
        <v>64</v>
      </c>
      <c r="C26" s="4" t="s">
        <v>65</v>
      </c>
      <c r="D26" s="9">
        <v>24.521599999999999</v>
      </c>
      <c r="E26" s="6">
        <v>5855.6</v>
      </c>
      <c r="F26" s="4">
        <v>22.062100000000001</v>
      </c>
      <c r="G26" s="4">
        <v>27.2136</v>
      </c>
      <c r="H26" s="10">
        <f t="shared" si="1"/>
        <v>5.1514999999999986</v>
      </c>
      <c r="I26" s="10" t="str">
        <f t="shared" si="0"/>
        <v>24.5 ± 5.2</v>
      </c>
      <c r="J26" s="10"/>
    </row>
    <row r="27" spans="1:12" ht="16" x14ac:dyDescent="0.2">
      <c r="A27" s="35"/>
      <c r="B27" s="4" t="s">
        <v>66</v>
      </c>
      <c r="C27" s="4" t="s">
        <v>67</v>
      </c>
      <c r="D27" s="9">
        <v>30.790800000000001</v>
      </c>
      <c r="E27" s="6">
        <v>7352.7</v>
      </c>
      <c r="F27" s="4">
        <v>28.4191</v>
      </c>
      <c r="G27" s="4">
        <v>33.386600000000001</v>
      </c>
      <c r="H27" s="10">
        <f t="shared" si="1"/>
        <v>4.9675000000000011</v>
      </c>
      <c r="I27" s="10" t="str">
        <f t="shared" si="0"/>
        <v>30.8 ± 5</v>
      </c>
      <c r="J27" s="10"/>
    </row>
    <row r="28" spans="1:12" ht="16" x14ac:dyDescent="0.2">
      <c r="A28" s="36"/>
      <c r="B28" s="12" t="s">
        <v>68</v>
      </c>
      <c r="C28" s="12" t="s">
        <v>69</v>
      </c>
      <c r="D28" s="13">
        <v>48.107700000000001</v>
      </c>
      <c r="E28" s="14">
        <v>11488</v>
      </c>
      <c r="F28" s="12">
        <v>45.9786</v>
      </c>
      <c r="G28" s="12">
        <v>50.437800000000003</v>
      </c>
      <c r="H28" s="15">
        <f t="shared" si="1"/>
        <v>4.4592000000000027</v>
      </c>
      <c r="I28" s="15" t="str">
        <f t="shared" si="0"/>
        <v>48.1 ± 4.5</v>
      </c>
      <c r="J28" s="10"/>
    </row>
    <row r="29" spans="1:12" ht="16" x14ac:dyDescent="0.2">
      <c r="A29" s="35" t="s">
        <v>70</v>
      </c>
      <c r="B29" s="4" t="s">
        <v>71</v>
      </c>
      <c r="C29" s="4" t="s">
        <v>72</v>
      </c>
      <c r="D29" s="9">
        <v>-17.3169</v>
      </c>
      <c r="E29" s="6">
        <v>4135.2</v>
      </c>
      <c r="F29" s="4">
        <v>-17.558499999999999</v>
      </c>
      <c r="G29" s="4">
        <v>-15.7027</v>
      </c>
      <c r="H29" s="10">
        <f t="shared" si="1"/>
        <v>1.8557999999999986</v>
      </c>
      <c r="I29" s="16" t="str">
        <f t="shared" si="0"/>
        <v>-17.3 ± 1.9</v>
      </c>
      <c r="J29" s="10"/>
    </row>
    <row r="30" spans="1:12" ht="16" x14ac:dyDescent="0.2">
      <c r="A30" s="35"/>
      <c r="B30" s="4" t="s">
        <v>73</v>
      </c>
      <c r="C30" s="4" t="s">
        <v>74</v>
      </c>
      <c r="D30" s="9">
        <v>6.7591000000000001</v>
      </c>
      <c r="E30" s="6">
        <v>1614</v>
      </c>
      <c r="F30" s="4">
        <v>3.6061000000000001</v>
      </c>
      <c r="G30" s="4">
        <v>10.1343</v>
      </c>
      <c r="H30" s="10">
        <f t="shared" si="1"/>
        <v>6.5282</v>
      </c>
      <c r="I30" s="10" t="str">
        <f t="shared" si="0"/>
        <v>6.8 ± 6.5</v>
      </c>
      <c r="J30" s="10"/>
    </row>
    <row r="31" spans="1:12" ht="16" x14ac:dyDescent="0.2">
      <c r="A31" s="35"/>
      <c r="B31" s="4" t="s">
        <v>75</v>
      </c>
      <c r="C31" s="4" t="s">
        <v>76</v>
      </c>
      <c r="D31" s="9">
        <v>5.6341000000000001</v>
      </c>
      <c r="E31" s="6">
        <v>1345.4</v>
      </c>
      <c r="F31" s="4">
        <v>2.2296</v>
      </c>
      <c r="G31" s="4">
        <v>7.56</v>
      </c>
      <c r="H31" s="10">
        <f t="shared" si="1"/>
        <v>5.3303999999999991</v>
      </c>
      <c r="I31" s="10" t="str">
        <f t="shared" si="0"/>
        <v>5.6 ± 5.3</v>
      </c>
      <c r="J31" s="10"/>
    </row>
    <row r="32" spans="1:12" ht="16" x14ac:dyDescent="0.2">
      <c r="A32" s="35"/>
      <c r="B32" s="4" t="s">
        <v>77</v>
      </c>
      <c r="C32" s="4" t="s">
        <v>78</v>
      </c>
      <c r="D32" s="9">
        <v>9.3295999999999996E-7</v>
      </c>
      <c r="E32" s="6">
        <v>2.0370999999999999E-11</v>
      </c>
      <c r="F32" s="4">
        <v>0</v>
      </c>
      <c r="G32" s="4">
        <v>3.4234</v>
      </c>
      <c r="H32" s="10">
        <f t="shared" si="1"/>
        <v>3.4234</v>
      </c>
      <c r="I32" s="10" t="str">
        <f t="shared" si="0"/>
        <v>0 ± 3.4</v>
      </c>
      <c r="J32" s="10"/>
      <c r="L32" s="5" t="s">
        <v>79</v>
      </c>
    </row>
    <row r="33" spans="1:10" ht="16" x14ac:dyDescent="0.2">
      <c r="A33" s="36"/>
      <c r="B33" s="12" t="s">
        <v>80</v>
      </c>
      <c r="C33" s="12" t="s">
        <v>81</v>
      </c>
      <c r="D33" s="13">
        <v>8.8782999999999994</v>
      </c>
      <c r="E33" s="14">
        <v>2120.1</v>
      </c>
      <c r="F33" s="12">
        <v>6.4471999999999996</v>
      </c>
      <c r="G33" s="12">
        <v>11.8996</v>
      </c>
      <c r="H33" s="15">
        <f t="shared" si="1"/>
        <v>5.4523999999999999</v>
      </c>
      <c r="I33" s="15" t="str">
        <f t="shared" si="0"/>
        <v>8.9 ± 5.5</v>
      </c>
      <c r="J33" s="10"/>
    </row>
    <row r="34" spans="1:10" ht="14.5" customHeight="1" x14ac:dyDescent="0.2">
      <c r="A34" s="35" t="s">
        <v>82</v>
      </c>
      <c r="B34" s="4" t="s">
        <v>83</v>
      </c>
      <c r="C34" s="4" t="s">
        <v>84</v>
      </c>
      <c r="D34" s="9">
        <v>24.521599999999999</v>
      </c>
      <c r="E34" s="6">
        <v>5855.6</v>
      </c>
      <c r="F34" s="4">
        <v>22.061800000000002</v>
      </c>
      <c r="G34" s="4">
        <v>26.956399999999999</v>
      </c>
      <c r="H34" s="10">
        <f t="shared" si="1"/>
        <v>4.894599999999997</v>
      </c>
      <c r="I34" s="10" t="str">
        <f t="shared" si="0"/>
        <v>24.5 ± 4.9</v>
      </c>
      <c r="J34" s="10"/>
    </row>
    <row r="35" spans="1:10" ht="16" x14ac:dyDescent="0.2">
      <c r="A35" s="35"/>
      <c r="B35" s="4" t="s">
        <v>85</v>
      </c>
      <c r="C35" s="4" t="s">
        <v>86</v>
      </c>
      <c r="D35" s="9">
        <v>24.521599999999999</v>
      </c>
      <c r="E35" s="6">
        <v>5855.6</v>
      </c>
      <c r="F35" s="4">
        <v>22.061800000000002</v>
      </c>
      <c r="G35" s="4">
        <v>26.956399999999999</v>
      </c>
      <c r="H35" s="10">
        <f t="shared" si="1"/>
        <v>4.894599999999997</v>
      </c>
      <c r="I35" s="10" t="str">
        <f t="shared" si="0"/>
        <v>24.5 ± 4.9</v>
      </c>
      <c r="J35" s="10"/>
    </row>
    <row r="36" spans="1:10" ht="16" x14ac:dyDescent="0.2">
      <c r="A36" s="35"/>
      <c r="B36" s="4" t="s">
        <v>87</v>
      </c>
      <c r="C36" s="4" t="s">
        <v>88</v>
      </c>
      <c r="D36" s="9">
        <v>24.521599999999999</v>
      </c>
      <c r="E36" s="6">
        <v>5855.6</v>
      </c>
      <c r="F36" s="4">
        <v>22.061800000000002</v>
      </c>
      <c r="G36" s="4">
        <v>26.956399999999999</v>
      </c>
      <c r="H36" s="10">
        <f t="shared" si="1"/>
        <v>4.894599999999997</v>
      </c>
      <c r="I36" s="10" t="str">
        <f t="shared" si="0"/>
        <v>24.5 ± 4.9</v>
      </c>
      <c r="J36" s="10"/>
    </row>
    <row r="37" spans="1:10" ht="16" x14ac:dyDescent="0.2">
      <c r="A37" s="36"/>
      <c r="B37" s="12" t="s">
        <v>89</v>
      </c>
      <c r="C37" s="12" t="s">
        <v>90</v>
      </c>
      <c r="D37" s="13">
        <v>24.521599999999999</v>
      </c>
      <c r="E37" s="14">
        <v>5855.6</v>
      </c>
      <c r="F37" s="12">
        <v>21.9801</v>
      </c>
      <c r="G37" s="12">
        <v>26.956499999999998</v>
      </c>
      <c r="H37" s="15">
        <f t="shared" si="1"/>
        <v>4.9763999999999982</v>
      </c>
      <c r="I37" s="15" t="str">
        <f t="shared" si="0"/>
        <v>24.5 ± 5</v>
      </c>
      <c r="J37" s="10"/>
    </row>
    <row r="38" spans="1:10" ht="16" x14ac:dyDescent="0.2">
      <c r="A38" s="35" t="s">
        <v>91</v>
      </c>
      <c r="B38" s="4" t="s">
        <v>92</v>
      </c>
      <c r="C38" s="4" t="s">
        <v>93</v>
      </c>
      <c r="D38" s="9">
        <v>130.4761</v>
      </c>
      <c r="E38" s="6">
        <v>31157</v>
      </c>
      <c r="F38" s="4">
        <v>126.5883</v>
      </c>
      <c r="G38" s="4">
        <v>134.2621</v>
      </c>
      <c r="H38" s="10">
        <f t="shared" si="1"/>
        <v>7.6738</v>
      </c>
      <c r="I38" s="15" t="str">
        <f t="shared" si="0"/>
        <v>130.5 ± 7.7</v>
      </c>
      <c r="J38" s="10"/>
    </row>
    <row r="39" spans="1:10" ht="16" x14ac:dyDescent="0.2">
      <c r="A39" s="35"/>
      <c r="B39" s="4" t="s">
        <v>94</v>
      </c>
      <c r="C39" s="4" t="s">
        <v>95</v>
      </c>
      <c r="D39" s="9">
        <v>-24.455200000000001</v>
      </c>
      <c r="E39" s="6">
        <v>5839.8</v>
      </c>
      <c r="F39" s="4">
        <v>-27.3447</v>
      </c>
      <c r="G39" s="4">
        <v>-21.3154</v>
      </c>
      <c r="H39" s="10">
        <f t="shared" si="1"/>
        <v>6.0292999999999992</v>
      </c>
      <c r="I39" s="10" t="str">
        <f t="shared" si="0"/>
        <v>-24.5 ± 6</v>
      </c>
      <c r="J39" s="10"/>
    </row>
    <row r="40" spans="1:10" ht="14.5" customHeight="1" x14ac:dyDescent="0.2">
      <c r="A40" s="35"/>
      <c r="B40" s="4" t="s">
        <v>96</v>
      </c>
      <c r="C40" s="4" t="s">
        <v>97</v>
      </c>
      <c r="D40" s="9">
        <v>24.521599999999999</v>
      </c>
      <c r="E40" s="6">
        <v>5855.6</v>
      </c>
      <c r="F40" s="4">
        <v>22.061800000000002</v>
      </c>
      <c r="G40" s="4">
        <v>26.956399999999999</v>
      </c>
      <c r="H40" s="10">
        <f t="shared" si="1"/>
        <v>4.894599999999997</v>
      </c>
      <c r="I40" s="10" t="str">
        <f t="shared" si="0"/>
        <v>24.5 ± 4.9</v>
      </c>
      <c r="J40" s="10"/>
    </row>
    <row r="41" spans="1:10" ht="16" x14ac:dyDescent="0.2">
      <c r="A41" s="35"/>
      <c r="B41" s="4" t="s">
        <v>98</v>
      </c>
      <c r="C41" s="4" t="s">
        <v>99</v>
      </c>
      <c r="D41" s="9">
        <v>24.521599999999999</v>
      </c>
      <c r="E41" s="6">
        <v>5855.6</v>
      </c>
      <c r="F41" s="4">
        <v>22.061800000000002</v>
      </c>
      <c r="G41" s="4">
        <v>26.956399999999999</v>
      </c>
      <c r="H41" s="10">
        <f t="shared" si="1"/>
        <v>4.894599999999997</v>
      </c>
      <c r="I41" s="10" t="str">
        <f t="shared" si="0"/>
        <v>24.5 ± 4.9</v>
      </c>
      <c r="J41" s="10"/>
    </row>
    <row r="42" spans="1:10" ht="16" x14ac:dyDescent="0.2">
      <c r="A42" s="36"/>
      <c r="B42" s="12" t="s">
        <v>100</v>
      </c>
      <c r="C42" s="12" t="s">
        <v>101</v>
      </c>
      <c r="D42" s="13">
        <v>1.0371E-6</v>
      </c>
      <c r="E42" s="14">
        <v>6.0008999999999999E-11</v>
      </c>
      <c r="F42" s="12">
        <v>0</v>
      </c>
      <c r="G42" s="12">
        <v>1.5902000000000001</v>
      </c>
      <c r="H42" s="15">
        <f t="shared" si="1"/>
        <v>1.5902000000000001</v>
      </c>
      <c r="I42" s="15" t="str">
        <f t="shared" si="0"/>
        <v>0 ± 1.6</v>
      </c>
      <c r="J42" s="10"/>
    </row>
    <row r="43" spans="1:10" ht="16" x14ac:dyDescent="0.2">
      <c r="A43" s="35" t="s">
        <v>102</v>
      </c>
      <c r="B43" s="4" t="s">
        <v>103</v>
      </c>
      <c r="C43" s="4" t="s">
        <v>104</v>
      </c>
      <c r="D43" s="9">
        <v>8.0114999999999998</v>
      </c>
      <c r="E43" s="6">
        <v>1913.1</v>
      </c>
      <c r="F43" s="4">
        <v>6.4432999999999998</v>
      </c>
      <c r="G43" s="4">
        <v>9.2752999999999997</v>
      </c>
      <c r="H43" s="10">
        <f t="shared" si="1"/>
        <v>2.8319999999999999</v>
      </c>
      <c r="I43" s="10" t="str">
        <f t="shared" si="0"/>
        <v>8 ± 2.8</v>
      </c>
      <c r="J43" s="10"/>
    </row>
    <row r="44" spans="1:10" ht="16" x14ac:dyDescent="0.2">
      <c r="A44" s="35"/>
      <c r="B44" s="4" t="s">
        <v>105</v>
      </c>
      <c r="C44" s="4" t="s">
        <v>106</v>
      </c>
      <c r="D44" s="9">
        <v>1.9835</v>
      </c>
      <c r="E44" s="4">
        <v>473.63929999999999</v>
      </c>
      <c r="F44" s="4">
        <v>0.44490000000000002</v>
      </c>
      <c r="G44" s="4">
        <v>3.2216</v>
      </c>
      <c r="H44" s="10">
        <f t="shared" si="1"/>
        <v>2.7766999999999999</v>
      </c>
      <c r="I44" s="10" t="str">
        <f t="shared" si="0"/>
        <v>2 ± 2.8</v>
      </c>
      <c r="J44" s="10"/>
    </row>
    <row r="45" spans="1:10" ht="16" x14ac:dyDescent="0.2">
      <c r="A45" s="35"/>
      <c r="B45" s="4" t="s">
        <v>107</v>
      </c>
      <c r="C45" s="4" t="s">
        <v>108</v>
      </c>
      <c r="D45" s="9">
        <v>-2.9266999999999999</v>
      </c>
      <c r="E45" s="4">
        <v>698.87220000000002</v>
      </c>
      <c r="F45" s="4">
        <v>-4.4433999999999996</v>
      </c>
      <c r="G45" s="4">
        <v>-1.7069000000000001</v>
      </c>
      <c r="H45" s="10">
        <f t="shared" si="1"/>
        <v>2.7364999999999995</v>
      </c>
      <c r="I45" s="15" t="str">
        <f t="shared" si="0"/>
        <v>-2.9 ± 2.7</v>
      </c>
      <c r="J45" s="10"/>
    </row>
    <row r="46" spans="1:10" ht="14.5" customHeight="1" x14ac:dyDescent="0.2">
      <c r="A46" s="35"/>
      <c r="B46" s="4" t="s">
        <v>109</v>
      </c>
      <c r="C46" s="4" t="s">
        <v>110</v>
      </c>
      <c r="D46" s="9">
        <v>94.739699999999999</v>
      </c>
      <c r="E46" s="6">
        <v>22623</v>
      </c>
      <c r="F46" s="4">
        <v>92.306299999999993</v>
      </c>
      <c r="G46" s="4">
        <v>97.606999999999999</v>
      </c>
      <c r="H46" s="10">
        <f t="shared" si="1"/>
        <v>5.3007000000000062</v>
      </c>
      <c r="I46" s="10" t="str">
        <f t="shared" si="0"/>
        <v>94.7 ± 5.3</v>
      </c>
      <c r="J46" s="10"/>
    </row>
    <row r="47" spans="1:10" ht="16" x14ac:dyDescent="0.2">
      <c r="A47" s="35"/>
      <c r="B47" s="4" t="s">
        <v>111</v>
      </c>
      <c r="C47" s="4" t="s">
        <v>112</v>
      </c>
      <c r="D47" s="9">
        <v>16.593599999999999</v>
      </c>
      <c r="E47" s="6">
        <v>3962.5</v>
      </c>
      <c r="F47" s="4">
        <v>16.338999999999999</v>
      </c>
      <c r="G47" s="4">
        <v>16.8262</v>
      </c>
      <c r="H47" s="10">
        <f t="shared" si="1"/>
        <v>0.48720000000000141</v>
      </c>
      <c r="I47" s="10" t="str">
        <f t="shared" si="0"/>
        <v>16.6 ± 0.5</v>
      </c>
      <c r="J47" s="10"/>
    </row>
    <row r="48" spans="1:10" ht="16" x14ac:dyDescent="0.2">
      <c r="A48" s="35"/>
      <c r="B48" s="4" t="s">
        <v>113</v>
      </c>
      <c r="C48" s="4" t="s">
        <v>114</v>
      </c>
      <c r="D48" s="9">
        <v>3.7263999999999999</v>
      </c>
      <c r="E48" s="4">
        <v>889.85199999999998</v>
      </c>
      <c r="F48" s="4">
        <v>3.6692999999999998</v>
      </c>
      <c r="G48" s="4">
        <v>3.7787000000000002</v>
      </c>
      <c r="H48" s="10">
        <f t="shared" si="1"/>
        <v>0.10940000000000039</v>
      </c>
      <c r="I48" s="10" t="str">
        <f t="shared" si="0"/>
        <v>3.7 ± 0.1</v>
      </c>
      <c r="J48" s="10"/>
    </row>
    <row r="49" spans="1:10" ht="32" x14ac:dyDescent="0.2">
      <c r="A49" s="35"/>
      <c r="B49" s="4" t="s">
        <v>115</v>
      </c>
      <c r="C49" s="4" t="s">
        <v>116</v>
      </c>
      <c r="D49" s="9">
        <v>3.8140999999999998</v>
      </c>
      <c r="E49" s="4">
        <v>910.78970000000004</v>
      </c>
      <c r="F49" s="4">
        <v>3.7555999999999998</v>
      </c>
      <c r="G49" s="4">
        <v>3.8675999999999999</v>
      </c>
      <c r="H49" s="10">
        <f t="shared" si="1"/>
        <v>0.1120000000000001</v>
      </c>
      <c r="I49" s="10" t="str">
        <f t="shared" si="0"/>
        <v>3.8 ± 0.1</v>
      </c>
      <c r="J49" s="10"/>
    </row>
    <row r="50" spans="1:10" ht="16" x14ac:dyDescent="0.2">
      <c r="A50" s="35"/>
      <c r="B50" s="4" t="s">
        <v>117</v>
      </c>
      <c r="C50" s="4" t="s">
        <v>118</v>
      </c>
      <c r="D50" s="9">
        <v>31.2807</v>
      </c>
      <c r="E50" s="6">
        <v>7469.7</v>
      </c>
      <c r="F50" s="4">
        <v>28.9011</v>
      </c>
      <c r="G50" s="4">
        <v>34.2226</v>
      </c>
      <c r="H50" s="10">
        <f t="shared" si="1"/>
        <v>5.3215000000000003</v>
      </c>
      <c r="I50" s="10" t="str">
        <f t="shared" si="0"/>
        <v>31.3 ± 5.3</v>
      </c>
      <c r="J50" s="10"/>
    </row>
    <row r="51" spans="1:10" ht="16" x14ac:dyDescent="0.2">
      <c r="A51" s="35"/>
      <c r="B51" s="4" t="s">
        <v>119</v>
      </c>
      <c r="C51" s="4" t="s">
        <v>120</v>
      </c>
      <c r="D51" s="9">
        <v>4.2964000000000002</v>
      </c>
      <c r="E51" s="6">
        <v>1025.9000000000001</v>
      </c>
      <c r="F51" s="4">
        <v>4.2304000000000004</v>
      </c>
      <c r="G51" s="4">
        <v>4.3566000000000003</v>
      </c>
      <c r="H51" s="10">
        <f t="shared" si="1"/>
        <v>0.12619999999999987</v>
      </c>
      <c r="I51" s="10" t="str">
        <f t="shared" si="0"/>
        <v>4.3 ± 0.1</v>
      </c>
      <c r="J51" s="10"/>
    </row>
    <row r="52" spans="1:10" ht="16" x14ac:dyDescent="0.2">
      <c r="A52" s="35"/>
      <c r="B52" s="4" t="s">
        <v>121</v>
      </c>
      <c r="C52" s="4" t="s">
        <v>122</v>
      </c>
      <c r="D52" s="9">
        <v>6.4444999999999997</v>
      </c>
      <c r="E52" s="6">
        <v>1538.9</v>
      </c>
      <c r="F52" s="4">
        <v>6.3456999999999999</v>
      </c>
      <c r="G52" s="4">
        <v>6.5349000000000004</v>
      </c>
      <c r="H52" s="10">
        <f t="shared" si="1"/>
        <v>0.18920000000000048</v>
      </c>
      <c r="I52" s="10" t="str">
        <f t="shared" si="0"/>
        <v>6.4 ± 0.2</v>
      </c>
      <c r="J52" s="10"/>
    </row>
    <row r="53" spans="1:10" ht="16" x14ac:dyDescent="0.2">
      <c r="A53" s="35"/>
      <c r="B53" s="4" t="s">
        <v>123</v>
      </c>
      <c r="C53" s="4" t="s">
        <v>124</v>
      </c>
      <c r="D53" s="9">
        <v>13.963800000000001</v>
      </c>
      <c r="E53" s="6">
        <v>3334.5</v>
      </c>
      <c r="F53" s="4">
        <v>11.5474</v>
      </c>
      <c r="G53" s="4">
        <v>16.964600000000001</v>
      </c>
      <c r="H53" s="10">
        <f t="shared" si="1"/>
        <v>5.4172000000000011</v>
      </c>
      <c r="I53" s="10" t="str">
        <f t="shared" si="0"/>
        <v>14 ± 5.4</v>
      </c>
      <c r="J53" s="10"/>
    </row>
    <row r="54" spans="1:10" ht="16" x14ac:dyDescent="0.2">
      <c r="A54" s="35"/>
      <c r="B54" s="4" t="s">
        <v>125</v>
      </c>
      <c r="C54" s="4" t="s">
        <v>126</v>
      </c>
      <c r="D54" s="9">
        <v>5.6341000000000001</v>
      </c>
      <c r="E54" s="6">
        <v>1345.4</v>
      </c>
      <c r="F54" s="4">
        <v>3.1928000000000001</v>
      </c>
      <c r="G54" s="4">
        <v>8.6684999999999999</v>
      </c>
      <c r="H54" s="10">
        <f t="shared" si="1"/>
        <v>5.4756999999999998</v>
      </c>
      <c r="I54" s="10" t="str">
        <f t="shared" si="0"/>
        <v>5.6 ± 5.5</v>
      </c>
      <c r="J54" s="10"/>
    </row>
    <row r="55" spans="1:10" ht="16" x14ac:dyDescent="0.2">
      <c r="A55" s="35"/>
      <c r="B55" s="4" t="s">
        <v>127</v>
      </c>
      <c r="C55" s="4" t="s">
        <v>128</v>
      </c>
      <c r="D55" s="9">
        <v>0.78910000000000002</v>
      </c>
      <c r="E55" s="4">
        <v>188.4392</v>
      </c>
      <c r="F55" s="4">
        <v>0.77700000000000002</v>
      </c>
      <c r="G55" s="4">
        <v>0.80020000000000002</v>
      </c>
      <c r="H55" s="10">
        <f t="shared" si="1"/>
        <v>2.3199999999999998E-2</v>
      </c>
      <c r="I55" s="10" t="str">
        <f t="shared" si="0"/>
        <v>0.8 ± 0</v>
      </c>
      <c r="J55" s="10"/>
    </row>
    <row r="56" spans="1:10" ht="16" x14ac:dyDescent="0.2">
      <c r="A56" s="35"/>
      <c r="B56" s="4" t="s">
        <v>129</v>
      </c>
      <c r="C56" s="4" t="s">
        <v>130</v>
      </c>
      <c r="D56" s="9">
        <v>2.4550999999999998</v>
      </c>
      <c r="E56" s="4">
        <v>586.25540000000001</v>
      </c>
      <c r="F56" s="4">
        <v>2.4174000000000002</v>
      </c>
      <c r="G56" s="4">
        <v>2.4895</v>
      </c>
      <c r="H56" s="10">
        <f t="shared" si="1"/>
        <v>7.2099999999999831E-2</v>
      </c>
      <c r="I56" s="10" t="str">
        <f t="shared" si="0"/>
        <v>2.5 ± 0.1</v>
      </c>
      <c r="J56" s="10"/>
    </row>
    <row r="57" spans="1:10" ht="16" x14ac:dyDescent="0.2">
      <c r="A57" s="35"/>
      <c r="B57" s="4" t="s">
        <v>131</v>
      </c>
      <c r="C57" s="4" t="s">
        <v>132</v>
      </c>
      <c r="D57" s="9">
        <v>5.5677000000000003</v>
      </c>
      <c r="E57" s="6">
        <v>1329.5</v>
      </c>
      <c r="F57" s="4">
        <v>5.4823000000000004</v>
      </c>
      <c r="G57" s="4">
        <v>5.6458000000000004</v>
      </c>
      <c r="H57" s="10">
        <f t="shared" si="1"/>
        <v>0.16349999999999998</v>
      </c>
      <c r="I57" s="10" t="str">
        <f t="shared" si="0"/>
        <v>5.6 ± 0.2</v>
      </c>
      <c r="J57" s="10"/>
    </row>
    <row r="58" spans="1:10" ht="16" x14ac:dyDescent="0.2">
      <c r="A58" s="35"/>
      <c r="B58" s="4" t="s">
        <v>133</v>
      </c>
      <c r="C58" s="4" t="s">
        <v>134</v>
      </c>
      <c r="D58" s="9">
        <v>4.8444000000000003</v>
      </c>
      <c r="E58" s="6">
        <v>1156.8</v>
      </c>
      <c r="F58" s="4">
        <v>4.7699999999999996</v>
      </c>
      <c r="G58" s="4">
        <v>4.9123000000000001</v>
      </c>
      <c r="H58" s="10">
        <f t="shared" si="1"/>
        <v>0.14230000000000054</v>
      </c>
      <c r="I58" s="10" t="str">
        <f t="shared" si="0"/>
        <v>4.8 ± 0.1</v>
      </c>
      <c r="J58" s="10"/>
    </row>
    <row r="59" spans="1:10" ht="16" x14ac:dyDescent="0.2">
      <c r="A59" s="35"/>
      <c r="B59" s="4" t="s">
        <v>135</v>
      </c>
      <c r="C59" s="4" t="s">
        <v>136</v>
      </c>
      <c r="D59" s="9">
        <v>3.8140999999999998</v>
      </c>
      <c r="E59" s="4">
        <v>910.78970000000004</v>
      </c>
      <c r="F59" s="4">
        <v>3.7555999999999998</v>
      </c>
      <c r="G59" s="4">
        <v>3.8675999999999999</v>
      </c>
      <c r="H59" s="10">
        <f t="shared" si="1"/>
        <v>0.1120000000000001</v>
      </c>
      <c r="I59" s="10" t="str">
        <f t="shared" si="0"/>
        <v>3.8 ± 0.1</v>
      </c>
      <c r="J59" s="10"/>
    </row>
    <row r="60" spans="1:10" ht="16" x14ac:dyDescent="0.2">
      <c r="A60" s="35"/>
      <c r="B60" s="4" t="s">
        <v>137</v>
      </c>
      <c r="C60" s="4" t="s">
        <v>138</v>
      </c>
      <c r="D60" s="9">
        <v>2.4550999999999998</v>
      </c>
      <c r="E60" s="4">
        <v>586.25540000000001</v>
      </c>
      <c r="F60" s="4">
        <v>2.4174000000000002</v>
      </c>
      <c r="G60" s="4">
        <v>2.4895</v>
      </c>
      <c r="H60" s="10">
        <f t="shared" si="1"/>
        <v>7.2099999999999831E-2</v>
      </c>
      <c r="I60" s="10" t="str">
        <f t="shared" si="0"/>
        <v>2.5 ± 0.1</v>
      </c>
      <c r="J60" s="10"/>
    </row>
    <row r="61" spans="1:10" ht="32" x14ac:dyDescent="0.2">
      <c r="A61" s="35"/>
      <c r="B61" s="4" t="s">
        <v>139</v>
      </c>
      <c r="C61" s="4" t="s">
        <v>140</v>
      </c>
      <c r="D61" s="9">
        <v>0.78910000000000002</v>
      </c>
      <c r="E61" s="4">
        <v>188.4392</v>
      </c>
      <c r="F61" s="4">
        <v>0.77700000000000002</v>
      </c>
      <c r="G61" s="4">
        <v>0.80020000000000002</v>
      </c>
      <c r="H61" s="10">
        <f t="shared" si="1"/>
        <v>2.3199999999999998E-2</v>
      </c>
      <c r="I61" s="10" t="str">
        <f t="shared" si="0"/>
        <v>0.8 ± 0</v>
      </c>
      <c r="J61" s="10"/>
    </row>
    <row r="62" spans="1:10" ht="16" x14ac:dyDescent="0.2">
      <c r="A62" s="35"/>
      <c r="B62" s="4" t="s">
        <v>141</v>
      </c>
      <c r="C62" s="4" t="s">
        <v>142</v>
      </c>
      <c r="D62" s="9">
        <v>2.4550999999999998</v>
      </c>
      <c r="E62" s="4">
        <v>586.25540000000001</v>
      </c>
      <c r="F62" s="4">
        <v>2.4174000000000002</v>
      </c>
      <c r="G62" s="4">
        <v>2.4895</v>
      </c>
      <c r="H62" s="10">
        <f t="shared" si="1"/>
        <v>7.2099999999999831E-2</v>
      </c>
      <c r="I62" s="10" t="str">
        <f t="shared" si="0"/>
        <v>2.5 ± 0.1</v>
      </c>
      <c r="J62" s="10"/>
    </row>
    <row r="63" spans="1:10" ht="16" x14ac:dyDescent="0.2">
      <c r="A63" s="35"/>
      <c r="B63" s="4" t="s">
        <v>143</v>
      </c>
      <c r="C63" s="4" t="s">
        <v>144</v>
      </c>
      <c r="D63" s="9">
        <v>3.4853000000000001</v>
      </c>
      <c r="E63" s="4">
        <v>832.27329999999995</v>
      </c>
      <c r="F63" s="4">
        <v>3.4318</v>
      </c>
      <c r="G63" s="4">
        <v>3.5341999999999998</v>
      </c>
      <c r="H63" s="10">
        <f t="shared" si="1"/>
        <v>0.10239999999999982</v>
      </c>
      <c r="I63" s="10" t="str">
        <f t="shared" si="0"/>
        <v>3.5 ± 0.1</v>
      </c>
      <c r="J63" s="10"/>
    </row>
    <row r="64" spans="1:10" ht="32" x14ac:dyDescent="0.2">
      <c r="A64" s="35"/>
      <c r="B64" s="4" t="s">
        <v>145</v>
      </c>
      <c r="C64" s="4" t="s">
        <v>146</v>
      </c>
      <c r="D64" s="9">
        <v>6.9924999999999997</v>
      </c>
      <c r="E64" s="6">
        <v>1669.8</v>
      </c>
      <c r="F64" s="4">
        <v>6.8853</v>
      </c>
      <c r="G64" s="4">
        <v>7.0904999999999996</v>
      </c>
      <c r="H64" s="10">
        <f t="shared" si="1"/>
        <v>0.2051999999999996</v>
      </c>
      <c r="I64" s="10" t="str">
        <f t="shared" si="0"/>
        <v>7 ± 0.2</v>
      </c>
      <c r="J64" s="10"/>
    </row>
    <row r="65" spans="1:10" ht="80" x14ac:dyDescent="0.2">
      <c r="A65" s="4"/>
      <c r="B65" s="4" t="s">
        <v>147</v>
      </c>
      <c r="C65" s="4" t="s">
        <v>148</v>
      </c>
      <c r="D65" s="9">
        <v>21.920200000000001</v>
      </c>
      <c r="E65" s="6">
        <v>5234.3999999999996</v>
      </c>
      <c r="F65" s="4">
        <v>21.5839</v>
      </c>
      <c r="G65" s="4">
        <v>22.227399999999999</v>
      </c>
      <c r="H65" s="10">
        <f t="shared" si="1"/>
        <v>0.64349999999999952</v>
      </c>
      <c r="I65" s="10" t="str">
        <f t="shared" si="0"/>
        <v>21.9 ± 0.6</v>
      </c>
      <c r="J65" s="10"/>
    </row>
    <row r="66" spans="1:10" ht="16" x14ac:dyDescent="0.2">
      <c r="A66" s="4"/>
      <c r="B66" s="4" t="s">
        <v>149</v>
      </c>
      <c r="C66" s="4" t="s">
        <v>150</v>
      </c>
      <c r="D66" s="9">
        <v>733.50879999999995</v>
      </c>
      <c r="E66" s="6">
        <v>175160</v>
      </c>
      <c r="F66" s="4">
        <v>708.68989999999997</v>
      </c>
      <c r="G66" s="4">
        <v>760.49030000000005</v>
      </c>
      <c r="H66" s="10">
        <f t="shared" si="1"/>
        <v>51.800400000000081</v>
      </c>
      <c r="I66" s="10" t="str">
        <f t="shared" si="0"/>
        <v>733.5 ± 51.8</v>
      </c>
      <c r="J66" s="10"/>
    </row>
    <row r="67" spans="1:10" ht="16" x14ac:dyDescent="0.2">
      <c r="A67" s="4"/>
      <c r="B67" s="4" t="s">
        <v>151</v>
      </c>
      <c r="C67" s="4" t="s">
        <v>152</v>
      </c>
      <c r="D67" s="9">
        <v>1.1129E-6</v>
      </c>
      <c r="E67" s="6">
        <v>7.7961000000000007E-12</v>
      </c>
      <c r="F67" s="4">
        <v>0</v>
      </c>
      <c r="G67" s="4">
        <v>3.4234</v>
      </c>
      <c r="H67" s="10">
        <f t="shared" si="1"/>
        <v>3.4234</v>
      </c>
      <c r="I67" s="10" t="str">
        <f t="shared" si="0"/>
        <v>0 ± 3.4</v>
      </c>
      <c r="J67" s="10"/>
    </row>
    <row r="68" spans="1:10" ht="16" x14ac:dyDescent="0.2">
      <c r="A68" s="4"/>
      <c r="B68" s="4" t="s">
        <v>153</v>
      </c>
      <c r="C68" s="4" t="s">
        <v>154</v>
      </c>
      <c r="D68" s="9">
        <v>344.1447</v>
      </c>
      <c r="E68" s="6">
        <v>82180</v>
      </c>
      <c r="F68" s="4">
        <v>334.50279999999998</v>
      </c>
      <c r="G68" s="4">
        <v>354.68200000000002</v>
      </c>
      <c r="H68" s="10">
        <f t="shared" si="1"/>
        <v>20.179200000000037</v>
      </c>
      <c r="I68" s="10" t="str">
        <f t="shared" ref="I68:I82" si="2">_xlfn.CONCAT(ROUND(D68,1)&amp;" ± "&amp;ROUND(H68,1))</f>
        <v>344.1 ± 20.2</v>
      </c>
      <c r="J68" s="10"/>
    </row>
    <row r="69" spans="1:10" ht="16" x14ac:dyDescent="0.2">
      <c r="A69" s="4"/>
      <c r="B69" s="4" t="s">
        <v>155</v>
      </c>
      <c r="C69" s="4" t="s">
        <v>156</v>
      </c>
      <c r="D69" s="9">
        <v>24.521599999999999</v>
      </c>
      <c r="E69" s="6">
        <v>5855.6</v>
      </c>
      <c r="F69" s="4">
        <v>22.062100000000001</v>
      </c>
      <c r="G69" s="4">
        <v>27.2136</v>
      </c>
      <c r="H69" s="10">
        <f t="shared" ref="H69:H70" si="3">ABS(F69-G69)</f>
        <v>5.1514999999999986</v>
      </c>
      <c r="I69" s="10" t="str">
        <f t="shared" si="2"/>
        <v>24.5 ± 5.2</v>
      </c>
      <c r="J69" s="10"/>
    </row>
    <row r="70" spans="1:10" ht="16" x14ac:dyDescent="0.2">
      <c r="A70" s="4"/>
      <c r="B70" s="4" t="s">
        <v>157</v>
      </c>
      <c r="C70" s="4" t="s">
        <v>158</v>
      </c>
      <c r="D70" s="9">
        <v>195.30950000000001</v>
      </c>
      <c r="E70" s="6">
        <v>46639</v>
      </c>
      <c r="F70" s="4">
        <v>189.63740000000001</v>
      </c>
      <c r="G70" s="4">
        <v>201.51769999999999</v>
      </c>
      <c r="H70" s="10">
        <f t="shared" si="3"/>
        <v>11.880299999999977</v>
      </c>
      <c r="I70" s="10" t="str">
        <f t="shared" si="2"/>
        <v>195.3 ± 11.9</v>
      </c>
      <c r="J70" s="10"/>
    </row>
    <row r="71" spans="1:10" ht="16" x14ac:dyDescent="0.2">
      <c r="A71" s="4"/>
      <c r="B71" s="4"/>
      <c r="C71" s="4"/>
      <c r="D71" s="9"/>
      <c r="E71" s="17"/>
      <c r="F71" s="18"/>
      <c r="G71" s="18"/>
      <c r="H71" s="10"/>
      <c r="I71" s="10" t="str">
        <f t="shared" si="2"/>
        <v>0 ± 0</v>
      </c>
      <c r="J71" s="10"/>
    </row>
    <row r="72" spans="1:10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2"/>
        <v>0 ± 0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EE0-6C5D-4635-A23F-E5FB48E15122}">
  <dimension ref="A1:L85"/>
  <sheetViews>
    <sheetView zoomScaleNormal="90" workbookViewId="0">
      <selection activeCell="C12" sqref="C12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5.9611942857142877</v>
      </c>
      <c r="J1" s="3"/>
      <c r="K1" s="4"/>
      <c r="L1" s="1" t="s">
        <v>7</v>
      </c>
    </row>
    <row r="2" spans="1:12" ht="16" x14ac:dyDescent="0.2">
      <c r="A2" s="5">
        <f>COUNTA(B2:B81)</f>
        <v>71</v>
      </c>
      <c r="B2" s="4" t="s">
        <v>159</v>
      </c>
      <c r="C2" s="4" t="s">
        <v>160</v>
      </c>
      <c r="D2" s="4">
        <v>100</v>
      </c>
      <c r="E2" s="6">
        <v>4.9117999999999995E-10</v>
      </c>
      <c r="F2" s="4">
        <v>100</v>
      </c>
      <c r="G2" s="4">
        <v>100</v>
      </c>
      <c r="H2" s="4"/>
      <c r="I2" s="7">
        <v>100</v>
      </c>
      <c r="J2" s="4"/>
      <c r="L2" s="8" t="s">
        <v>161</v>
      </c>
    </row>
    <row r="3" spans="1:12" ht="16" x14ac:dyDescent="0.2">
      <c r="A3" s="1"/>
      <c r="B3" s="4" t="s">
        <v>162</v>
      </c>
      <c r="C3" s="4" t="s">
        <v>163</v>
      </c>
      <c r="D3" s="4">
        <v>100</v>
      </c>
      <c r="E3" s="6">
        <v>4.9117999999999995E-10</v>
      </c>
      <c r="F3" s="4">
        <v>100</v>
      </c>
      <c r="G3" s="4">
        <v>100</v>
      </c>
      <c r="H3" s="4">
        <f>ABS(F3-G3)</f>
        <v>0</v>
      </c>
      <c r="I3" s="10" t="str">
        <f>_xlfn.CONCAT(ROUND(D3,1)&amp;" ± "&amp;ROUND(H3,1))</f>
        <v>100 ± 0</v>
      </c>
      <c r="J3" s="4"/>
      <c r="L3" s="11">
        <v>45168</v>
      </c>
    </row>
    <row r="4" spans="1:12" ht="16" x14ac:dyDescent="0.2">
      <c r="B4" s="4" t="s">
        <v>164</v>
      </c>
      <c r="C4" s="4" t="s">
        <v>165</v>
      </c>
      <c r="D4" s="4">
        <v>100</v>
      </c>
      <c r="E4" s="6">
        <v>4.9117999999999995E-10</v>
      </c>
      <c r="F4" s="4">
        <v>100</v>
      </c>
      <c r="G4" s="4">
        <v>100</v>
      </c>
      <c r="H4" s="10">
        <f>ABS(F4-G4)</f>
        <v>0</v>
      </c>
      <c r="I4" s="10" t="str">
        <f t="shared" ref="I4:I67" si="0">_xlfn.CONCAT(ROUND(D4,1)&amp;" ± "&amp;ROUND(H4,1))</f>
        <v>100 ± 0</v>
      </c>
      <c r="J4" s="10"/>
      <c r="L4" s="5" t="s">
        <v>16</v>
      </c>
    </row>
    <row r="5" spans="1:12" ht="14.5" customHeight="1" x14ac:dyDescent="0.2">
      <c r="A5" s="35" t="s">
        <v>11</v>
      </c>
      <c r="B5" s="4" t="s">
        <v>12</v>
      </c>
      <c r="C5" s="4" t="s">
        <v>13</v>
      </c>
      <c r="D5" s="4">
        <v>-12.29</v>
      </c>
      <c r="E5" s="4">
        <v>5.8564999999999996</v>
      </c>
      <c r="F5" s="4">
        <v>-23.5032</v>
      </c>
      <c r="G5" s="4">
        <v>-2.2968999999999999</v>
      </c>
      <c r="H5" s="10">
        <f t="shared" ref="H5:H68" si="1">ABS(F5-G5)</f>
        <v>21.206299999999999</v>
      </c>
      <c r="I5" s="10" t="str">
        <f t="shared" si="0"/>
        <v>-12.3 ± 21.2</v>
      </c>
      <c r="J5" s="10"/>
      <c r="L5" s="37" t="s">
        <v>166</v>
      </c>
    </row>
    <row r="6" spans="1:12" ht="16" x14ac:dyDescent="0.2">
      <c r="A6" s="35"/>
      <c r="B6" s="4" t="s">
        <v>14</v>
      </c>
      <c r="C6" s="4" t="s">
        <v>15</v>
      </c>
      <c r="D6" s="4">
        <v>-6.6656000000000004</v>
      </c>
      <c r="E6" s="4">
        <v>1.91</v>
      </c>
      <c r="F6" s="4">
        <v>-10.321199999999999</v>
      </c>
      <c r="G6" s="4">
        <v>-3.4075000000000002</v>
      </c>
      <c r="H6" s="10">
        <f t="shared" si="1"/>
        <v>6.9136999999999986</v>
      </c>
      <c r="I6" s="10" t="str">
        <f t="shared" si="0"/>
        <v>-6.7 ± 6.9</v>
      </c>
      <c r="J6" s="10"/>
      <c r="L6" s="37"/>
    </row>
    <row r="7" spans="1:12" ht="16" x14ac:dyDescent="0.2">
      <c r="A7" s="35"/>
      <c r="B7" s="4" t="s">
        <v>17</v>
      </c>
      <c r="C7" s="4" t="s">
        <v>18</v>
      </c>
      <c r="D7" s="4">
        <v>-6.6656000000000004</v>
      </c>
      <c r="E7" s="4">
        <v>1.91</v>
      </c>
      <c r="F7" s="4">
        <v>-10.321199999999999</v>
      </c>
      <c r="G7" s="4">
        <v>-3.4075000000000002</v>
      </c>
      <c r="H7" s="10">
        <f t="shared" si="1"/>
        <v>6.9136999999999986</v>
      </c>
      <c r="I7" s="10" t="str">
        <f t="shared" si="0"/>
        <v>-6.7 ± 6.9</v>
      </c>
      <c r="J7" s="10"/>
      <c r="L7" s="37"/>
    </row>
    <row r="8" spans="1:12" ht="16" x14ac:dyDescent="0.2">
      <c r="A8" s="35"/>
      <c r="B8" s="4" t="s">
        <v>20</v>
      </c>
      <c r="C8" s="4" t="s">
        <v>21</v>
      </c>
      <c r="D8" s="4">
        <v>93.334400000000002</v>
      </c>
      <c r="E8" s="4">
        <v>1.91</v>
      </c>
      <c r="F8" s="4">
        <v>89.678799999999995</v>
      </c>
      <c r="G8" s="4">
        <v>96.5929</v>
      </c>
      <c r="H8" s="10">
        <f t="shared" si="1"/>
        <v>6.9141000000000048</v>
      </c>
      <c r="I8" s="10" t="str">
        <f t="shared" si="0"/>
        <v>93.3 ± 6.9</v>
      </c>
      <c r="J8" s="10"/>
    </row>
    <row r="9" spans="1:12" ht="16" x14ac:dyDescent="0.2">
      <c r="A9" s="35"/>
      <c r="B9" s="4" t="s">
        <v>22</v>
      </c>
      <c r="C9" s="4" t="s">
        <v>23</v>
      </c>
      <c r="D9" s="4">
        <v>87.922200000000004</v>
      </c>
      <c r="E9" s="4">
        <v>1.8211999999999999</v>
      </c>
      <c r="F9" s="4">
        <v>84.438699999999997</v>
      </c>
      <c r="G9" s="4">
        <v>91.027500000000003</v>
      </c>
      <c r="H9" s="10">
        <f t="shared" si="1"/>
        <v>6.5888000000000062</v>
      </c>
      <c r="I9" s="10" t="str">
        <f t="shared" si="0"/>
        <v>87.9 ± 6.6</v>
      </c>
      <c r="J9" s="10"/>
    </row>
    <row r="10" spans="1:12" ht="16" x14ac:dyDescent="0.2">
      <c r="A10" s="35"/>
      <c r="B10" s="4" t="s">
        <v>24</v>
      </c>
      <c r="C10" s="4" t="s">
        <v>25</v>
      </c>
      <c r="D10" s="4">
        <v>82.497100000000003</v>
      </c>
      <c r="E10" s="4">
        <v>1.7549999999999999</v>
      </c>
      <c r="F10" s="4">
        <v>79.058999999999997</v>
      </c>
      <c r="G10" s="4">
        <v>85.5244</v>
      </c>
      <c r="H10" s="10">
        <f t="shared" si="1"/>
        <v>6.4654000000000025</v>
      </c>
      <c r="I10" s="10" t="str">
        <f t="shared" si="0"/>
        <v>82.5 ± 6.5</v>
      </c>
      <c r="J10" s="10"/>
    </row>
    <row r="11" spans="1:12" ht="16" x14ac:dyDescent="0.2">
      <c r="A11" s="35"/>
      <c r="B11" s="4" t="s">
        <v>27</v>
      </c>
      <c r="C11" s="4" t="s">
        <v>28</v>
      </c>
      <c r="D11" s="4">
        <v>74.466099999999997</v>
      </c>
      <c r="E11" s="4">
        <v>1.6238999999999999</v>
      </c>
      <c r="F11" s="4">
        <v>71.279899999999998</v>
      </c>
      <c r="G11" s="4">
        <v>77.268600000000006</v>
      </c>
      <c r="H11" s="10">
        <f t="shared" si="1"/>
        <v>5.9887000000000086</v>
      </c>
      <c r="I11" s="10" t="str">
        <f t="shared" si="0"/>
        <v>74.5 ± 6</v>
      </c>
      <c r="J11" s="10"/>
    </row>
    <row r="12" spans="1:12" ht="16" x14ac:dyDescent="0.2">
      <c r="A12" s="36"/>
      <c r="B12" s="12" t="s">
        <v>29</v>
      </c>
      <c r="C12" s="12" t="s">
        <v>30</v>
      </c>
      <c r="D12" s="14">
        <v>1.3956E-6</v>
      </c>
      <c r="E12" s="14">
        <v>6.6981000000000006E-11</v>
      </c>
      <c r="F12" s="12">
        <v>0</v>
      </c>
      <c r="G12" s="12">
        <v>0.62209999999999999</v>
      </c>
      <c r="H12" s="15">
        <f t="shared" si="1"/>
        <v>0.62209999999999999</v>
      </c>
      <c r="I12" s="15" t="str">
        <f t="shared" si="0"/>
        <v>0 ± 0.6</v>
      </c>
      <c r="J12" s="10"/>
    </row>
    <row r="13" spans="1:12" ht="16" x14ac:dyDescent="0.2">
      <c r="A13" s="38" t="s">
        <v>31</v>
      </c>
      <c r="B13" s="22" t="s">
        <v>32</v>
      </c>
      <c r="C13" s="22" t="s">
        <v>33</v>
      </c>
      <c r="D13" s="22">
        <v>12.29</v>
      </c>
      <c r="E13" s="22">
        <v>5.8564999999999996</v>
      </c>
      <c r="F13" s="22">
        <v>2.2968999999999999</v>
      </c>
      <c r="G13" s="22">
        <v>23.5032</v>
      </c>
      <c r="H13" s="16">
        <f t="shared" si="1"/>
        <v>21.206299999999999</v>
      </c>
      <c r="I13" s="10" t="str">
        <f t="shared" si="0"/>
        <v>12.3 ± 21.2</v>
      </c>
      <c r="J13" s="10"/>
    </row>
    <row r="14" spans="1:12" ht="16" x14ac:dyDescent="0.2">
      <c r="A14" s="35"/>
      <c r="B14" s="4" t="s">
        <v>34</v>
      </c>
      <c r="C14" s="4" t="s">
        <v>35</v>
      </c>
      <c r="D14" s="4">
        <v>12.29</v>
      </c>
      <c r="E14" s="4">
        <v>5.8564999999999996</v>
      </c>
      <c r="F14" s="4">
        <v>2.2968999999999999</v>
      </c>
      <c r="G14" s="4">
        <v>23.5032</v>
      </c>
      <c r="H14" s="10">
        <f t="shared" si="1"/>
        <v>21.206299999999999</v>
      </c>
      <c r="I14" s="10" t="str">
        <f t="shared" si="0"/>
        <v>12.3 ± 21.2</v>
      </c>
      <c r="J14" s="10"/>
    </row>
    <row r="15" spans="1:12" ht="16" x14ac:dyDescent="0.2">
      <c r="A15" s="35"/>
      <c r="B15" s="4" t="s">
        <v>36</v>
      </c>
      <c r="C15" s="4" t="s">
        <v>37</v>
      </c>
      <c r="D15" s="4">
        <v>6.6656000000000004</v>
      </c>
      <c r="E15" s="4">
        <v>1.91</v>
      </c>
      <c r="F15" s="4">
        <v>3.4075000000000002</v>
      </c>
      <c r="G15" s="4">
        <v>10.321199999999999</v>
      </c>
      <c r="H15" s="10">
        <f t="shared" si="1"/>
        <v>6.9136999999999986</v>
      </c>
      <c r="I15" s="10" t="str">
        <f t="shared" si="0"/>
        <v>6.7 ± 6.9</v>
      </c>
      <c r="J15" s="10"/>
    </row>
    <row r="16" spans="1:12" ht="16" x14ac:dyDescent="0.2">
      <c r="A16" s="35"/>
      <c r="B16" s="4" t="s">
        <v>38</v>
      </c>
      <c r="C16" s="4" t="s">
        <v>39</v>
      </c>
      <c r="D16" s="4">
        <v>5.6243999999999996</v>
      </c>
      <c r="E16" s="4">
        <v>3.9466000000000001</v>
      </c>
      <c r="F16" s="4">
        <v>-1.1093999999999999</v>
      </c>
      <c r="G16" s="4">
        <v>13.1814</v>
      </c>
      <c r="H16" s="10">
        <f t="shared" si="1"/>
        <v>14.290800000000001</v>
      </c>
      <c r="I16" s="10" t="str">
        <f t="shared" si="0"/>
        <v>5.6 ± 14.3</v>
      </c>
      <c r="J16" s="10"/>
    </row>
    <row r="17" spans="1:12" ht="16" x14ac:dyDescent="0.2">
      <c r="A17" s="35"/>
      <c r="B17" s="4" t="s">
        <v>40</v>
      </c>
      <c r="C17" s="4" t="s">
        <v>41</v>
      </c>
      <c r="D17" s="4">
        <v>5.6243999999999996</v>
      </c>
      <c r="E17" s="4">
        <v>3.9466000000000001</v>
      </c>
      <c r="F17" s="4">
        <v>-1.1093999999999999</v>
      </c>
      <c r="G17" s="4">
        <v>13.1814</v>
      </c>
      <c r="H17" s="10">
        <f t="shared" si="1"/>
        <v>14.290800000000001</v>
      </c>
      <c r="I17" s="10" t="str">
        <f t="shared" si="0"/>
        <v>5.6 ± 14.3</v>
      </c>
      <c r="J17" s="10"/>
    </row>
    <row r="18" spans="1:12" ht="16" x14ac:dyDescent="0.2">
      <c r="A18" s="35"/>
      <c r="B18" s="4" t="s">
        <v>42</v>
      </c>
      <c r="C18" s="4" t="s">
        <v>43</v>
      </c>
      <c r="D18" s="4">
        <v>0.80449999999999999</v>
      </c>
      <c r="E18" s="4">
        <v>2.0063</v>
      </c>
      <c r="F18" s="4">
        <v>-2.6196999999999999</v>
      </c>
      <c r="G18" s="4">
        <v>4.6470000000000002</v>
      </c>
      <c r="H18" s="10">
        <f t="shared" si="1"/>
        <v>7.2667000000000002</v>
      </c>
      <c r="I18" s="10" t="str">
        <f t="shared" si="0"/>
        <v>0.8 ± 7.3</v>
      </c>
      <c r="J18" s="10"/>
      <c r="L18" s="5" t="s">
        <v>48</v>
      </c>
    </row>
    <row r="19" spans="1:12" ht="16" x14ac:dyDescent="0.2">
      <c r="A19" s="35"/>
      <c r="B19" s="4" t="s">
        <v>44</v>
      </c>
      <c r="C19" s="4" t="s">
        <v>45</v>
      </c>
      <c r="D19" s="4">
        <v>4.8198999999999996</v>
      </c>
      <c r="E19" s="4">
        <v>1.9402999999999999</v>
      </c>
      <c r="F19" s="4">
        <v>1.51</v>
      </c>
      <c r="G19" s="4">
        <v>8.5349000000000004</v>
      </c>
      <c r="H19" s="10">
        <f t="shared" si="1"/>
        <v>7.0249000000000006</v>
      </c>
      <c r="I19" s="10" t="str">
        <f t="shared" si="0"/>
        <v>4.8 ± 7</v>
      </c>
      <c r="J19" s="10"/>
    </row>
    <row r="20" spans="1:12" ht="16" x14ac:dyDescent="0.2">
      <c r="A20" s="35"/>
      <c r="B20" s="4" t="s">
        <v>46</v>
      </c>
      <c r="C20" s="4" t="s">
        <v>47</v>
      </c>
      <c r="D20" s="4">
        <v>4.8198999999999996</v>
      </c>
      <c r="E20" s="4">
        <v>1.9402999999999999</v>
      </c>
      <c r="F20" s="4">
        <v>1.51</v>
      </c>
      <c r="G20" s="4">
        <v>8.5349000000000004</v>
      </c>
      <c r="H20" s="10">
        <f t="shared" si="1"/>
        <v>7.0249000000000006</v>
      </c>
      <c r="I20" s="10" t="str">
        <f t="shared" si="0"/>
        <v>4.8 ± 7</v>
      </c>
      <c r="J20" s="10"/>
    </row>
    <row r="21" spans="1:12" ht="16" x14ac:dyDescent="0.2">
      <c r="A21" s="36"/>
      <c r="B21" s="12" t="s">
        <v>49</v>
      </c>
      <c r="C21" s="12" t="s">
        <v>50</v>
      </c>
      <c r="D21" s="12">
        <v>4.8198999999999996</v>
      </c>
      <c r="E21" s="12">
        <v>1.9402999999999999</v>
      </c>
      <c r="F21" s="12">
        <v>1.51</v>
      </c>
      <c r="G21" s="12">
        <v>8.5349000000000004</v>
      </c>
      <c r="H21" s="15">
        <f t="shared" si="1"/>
        <v>7.0249000000000006</v>
      </c>
      <c r="I21" s="15" t="str">
        <f t="shared" si="0"/>
        <v>4.8 ± 7</v>
      </c>
      <c r="J21" s="10"/>
    </row>
    <row r="22" spans="1:12" ht="16" x14ac:dyDescent="0.2">
      <c r="A22" s="38" t="s">
        <v>51</v>
      </c>
      <c r="B22" s="22" t="s">
        <v>52</v>
      </c>
      <c r="C22" s="22" t="s">
        <v>53</v>
      </c>
      <c r="D22" s="22">
        <v>40.677</v>
      </c>
      <c r="E22" s="22">
        <v>1.5155000000000001</v>
      </c>
      <c r="F22" s="22">
        <v>37.853700000000003</v>
      </c>
      <c r="G22" s="22">
        <v>43.333199999999998</v>
      </c>
      <c r="H22" s="16">
        <f t="shared" si="1"/>
        <v>5.4794999999999945</v>
      </c>
      <c r="I22" s="10" t="str">
        <f t="shared" si="0"/>
        <v>40.7 ± 5.5</v>
      </c>
      <c r="J22" s="10"/>
    </row>
    <row r="23" spans="1:12" ht="16" x14ac:dyDescent="0.2">
      <c r="A23" s="35"/>
      <c r="B23" s="4" t="s">
        <v>54</v>
      </c>
      <c r="C23" s="4" t="s">
        <v>55</v>
      </c>
      <c r="D23" s="4">
        <v>24.210100000000001</v>
      </c>
      <c r="E23" s="4">
        <v>0.83099999999999996</v>
      </c>
      <c r="F23" s="4">
        <v>22.53</v>
      </c>
      <c r="G23" s="4">
        <v>25.8675</v>
      </c>
      <c r="H23" s="10">
        <f t="shared" si="1"/>
        <v>3.3374999999999986</v>
      </c>
      <c r="I23" s="10" t="str">
        <f t="shared" si="0"/>
        <v>24.2 ± 3.3</v>
      </c>
      <c r="J23" s="10"/>
    </row>
    <row r="24" spans="1:12" ht="16" x14ac:dyDescent="0.2">
      <c r="A24" s="35"/>
      <c r="B24" s="4" t="s">
        <v>56</v>
      </c>
      <c r="C24" s="4" t="s">
        <v>57</v>
      </c>
      <c r="D24" s="4">
        <v>13.418200000000001</v>
      </c>
      <c r="E24" s="4">
        <v>0.22539999999999999</v>
      </c>
      <c r="F24" s="4">
        <v>12.9841</v>
      </c>
      <c r="G24" s="4">
        <v>14.829499999999999</v>
      </c>
      <c r="H24" s="10">
        <f t="shared" si="1"/>
        <v>1.8453999999999997</v>
      </c>
      <c r="I24" s="10" t="str">
        <f t="shared" si="0"/>
        <v>13.4 ± 1.8</v>
      </c>
      <c r="J24" s="10"/>
    </row>
    <row r="25" spans="1:12" ht="16" x14ac:dyDescent="0.2">
      <c r="A25" s="35"/>
      <c r="B25" s="4" t="s">
        <v>58</v>
      </c>
      <c r="C25" s="4" t="s">
        <v>59</v>
      </c>
      <c r="D25" s="6">
        <v>1.1291999999999999E-6</v>
      </c>
      <c r="E25" s="6">
        <v>178610</v>
      </c>
      <c r="F25" s="4">
        <v>0</v>
      </c>
      <c r="G25" s="4">
        <v>1.411</v>
      </c>
      <c r="H25" s="10">
        <f t="shared" si="1"/>
        <v>1.411</v>
      </c>
      <c r="I25" s="10" t="str">
        <f t="shared" si="0"/>
        <v>0 ± 1.4</v>
      </c>
      <c r="J25" s="10"/>
    </row>
    <row r="26" spans="1:12" ht="16" x14ac:dyDescent="0.2">
      <c r="A26" s="35"/>
      <c r="B26" s="4" t="s">
        <v>60</v>
      </c>
      <c r="C26" s="4" t="s">
        <v>61</v>
      </c>
      <c r="D26" s="4">
        <v>13.418200000000001</v>
      </c>
      <c r="E26" s="6">
        <v>178610</v>
      </c>
      <c r="F26" s="4">
        <v>0</v>
      </c>
      <c r="G26" s="4">
        <v>14.828900000000001</v>
      </c>
      <c r="H26" s="10">
        <f t="shared" si="1"/>
        <v>14.828900000000001</v>
      </c>
      <c r="I26" s="10" t="str">
        <f t="shared" si="0"/>
        <v>13.4 ± 14.8</v>
      </c>
      <c r="J26" s="10"/>
    </row>
    <row r="27" spans="1:12" ht="16" x14ac:dyDescent="0.2">
      <c r="A27" s="35"/>
      <c r="B27" s="4" t="s">
        <v>62</v>
      </c>
      <c r="C27" s="4" t="s">
        <v>63</v>
      </c>
      <c r="D27" s="6">
        <v>8.4745000000000003E-7</v>
      </c>
      <c r="E27" s="6">
        <v>7.8351000000000002E-10</v>
      </c>
      <c r="F27" s="4">
        <v>0</v>
      </c>
      <c r="G27" s="4">
        <v>1.4815</v>
      </c>
      <c r="H27" s="10">
        <f t="shared" si="1"/>
        <v>1.4815</v>
      </c>
      <c r="I27" s="10" t="str">
        <f t="shared" si="0"/>
        <v>0 ± 1.5</v>
      </c>
      <c r="J27" s="10"/>
    </row>
    <row r="28" spans="1:12" ht="16" x14ac:dyDescent="0.2">
      <c r="A28" s="35"/>
      <c r="B28" s="4" t="s">
        <v>64</v>
      </c>
      <c r="C28" s="4" t="s">
        <v>65</v>
      </c>
      <c r="D28" s="4">
        <v>10.7918</v>
      </c>
      <c r="E28" s="4">
        <v>0.64180000000000004</v>
      </c>
      <c r="F28" s="4">
        <v>9.4542000000000002</v>
      </c>
      <c r="G28" s="4">
        <v>12.257099999999999</v>
      </c>
      <c r="H28" s="10">
        <f t="shared" si="1"/>
        <v>2.8028999999999993</v>
      </c>
      <c r="I28" s="10" t="str">
        <f t="shared" si="0"/>
        <v>10.8 ± 2.8</v>
      </c>
      <c r="J28" s="10"/>
    </row>
    <row r="29" spans="1:12" ht="16" x14ac:dyDescent="0.2">
      <c r="A29" s="35"/>
      <c r="B29" s="4" t="s">
        <v>66</v>
      </c>
      <c r="C29" s="4" t="s">
        <v>67</v>
      </c>
      <c r="D29" s="4">
        <v>14.3584</v>
      </c>
      <c r="E29" s="4">
        <v>0.69</v>
      </c>
      <c r="F29" s="4">
        <v>12.936</v>
      </c>
      <c r="G29" s="4">
        <v>15.84</v>
      </c>
      <c r="H29" s="10">
        <f t="shared" si="1"/>
        <v>2.9039999999999999</v>
      </c>
      <c r="I29" s="10" t="str">
        <f t="shared" si="0"/>
        <v>14.4 ± 2.9</v>
      </c>
      <c r="J29" s="10"/>
    </row>
    <row r="30" spans="1:12" ht="16" x14ac:dyDescent="0.2">
      <c r="A30" s="36"/>
      <c r="B30" s="12" t="s">
        <v>68</v>
      </c>
      <c r="C30" s="12" t="s">
        <v>69</v>
      </c>
      <c r="D30" s="12">
        <v>24.210100000000001</v>
      </c>
      <c r="E30" s="12">
        <v>0.83099999999999996</v>
      </c>
      <c r="F30" s="12">
        <v>22.53</v>
      </c>
      <c r="G30" s="12">
        <v>25.8675</v>
      </c>
      <c r="H30" s="15">
        <f t="shared" si="1"/>
        <v>3.3374999999999986</v>
      </c>
      <c r="I30" s="15" t="str">
        <f t="shared" si="0"/>
        <v>24.2 ± 3.3</v>
      </c>
      <c r="J30" s="10"/>
    </row>
    <row r="31" spans="1:12" ht="16" x14ac:dyDescent="0.2">
      <c r="A31" s="38" t="s">
        <v>70</v>
      </c>
      <c r="B31" s="22" t="s">
        <v>71</v>
      </c>
      <c r="C31" s="22" t="s">
        <v>72</v>
      </c>
      <c r="D31" s="22">
        <v>-9.8516999999999992</v>
      </c>
      <c r="E31" s="22">
        <v>0.16550000000000001</v>
      </c>
      <c r="F31" s="22">
        <v>-10.143000000000001</v>
      </c>
      <c r="G31" s="22">
        <v>-9.5185999999999993</v>
      </c>
      <c r="H31" s="16">
        <f t="shared" si="1"/>
        <v>0.6244000000000014</v>
      </c>
      <c r="I31" s="10" t="str">
        <f t="shared" si="0"/>
        <v>-9.9 ± 0.6</v>
      </c>
      <c r="J31" s="10"/>
    </row>
    <row r="32" spans="1:12" ht="16" x14ac:dyDescent="0.2">
      <c r="A32" s="35"/>
      <c r="B32" s="4" t="s">
        <v>73</v>
      </c>
      <c r="C32" s="4" t="s">
        <v>74</v>
      </c>
      <c r="D32" s="4">
        <v>5.2690999999999999</v>
      </c>
      <c r="E32" s="4">
        <v>0.46839999999999998</v>
      </c>
      <c r="F32" s="4">
        <v>4.4370000000000003</v>
      </c>
      <c r="G32" s="4">
        <v>6.0864000000000003</v>
      </c>
      <c r="H32" s="10">
        <f t="shared" si="1"/>
        <v>1.6494</v>
      </c>
      <c r="I32" s="10" t="str">
        <f t="shared" si="0"/>
        <v>5.3 ± 1.6</v>
      </c>
      <c r="J32" s="10"/>
      <c r="L32" s="5" t="s">
        <v>79</v>
      </c>
    </row>
    <row r="33" spans="1:10" ht="16" x14ac:dyDescent="0.2">
      <c r="A33" s="35"/>
      <c r="B33" s="4" t="s">
        <v>75</v>
      </c>
      <c r="C33" s="4" t="s">
        <v>76</v>
      </c>
      <c r="D33" s="6">
        <v>9.9999999999999995E-8</v>
      </c>
      <c r="E33" s="6">
        <v>1.6411E-11</v>
      </c>
      <c r="F33" s="4">
        <v>0</v>
      </c>
      <c r="G33" s="4">
        <v>0.32919999999999999</v>
      </c>
      <c r="H33" s="10">
        <f t="shared" si="1"/>
        <v>0.32919999999999999</v>
      </c>
      <c r="I33" s="10" t="str">
        <f t="shared" si="0"/>
        <v>0 ± 0.3</v>
      </c>
      <c r="J33" s="10"/>
    </row>
    <row r="34" spans="1:10" ht="14.5" customHeight="1" x14ac:dyDescent="0.2">
      <c r="A34" s="35"/>
      <c r="B34" s="4" t="s">
        <v>77</v>
      </c>
      <c r="C34" s="4" t="s">
        <v>78</v>
      </c>
      <c r="D34" s="4">
        <v>1.4704999999999999</v>
      </c>
      <c r="E34" s="4">
        <v>0.18060000000000001</v>
      </c>
      <c r="F34" s="4">
        <v>0</v>
      </c>
      <c r="G34" s="4">
        <v>1.7996000000000001</v>
      </c>
      <c r="H34" s="10">
        <f t="shared" si="1"/>
        <v>1.7996000000000001</v>
      </c>
      <c r="I34" s="10" t="str">
        <f t="shared" si="0"/>
        <v>1.5 ± 1.8</v>
      </c>
      <c r="J34" s="10"/>
    </row>
    <row r="35" spans="1:10" ht="16" x14ac:dyDescent="0.2">
      <c r="A35" s="36"/>
      <c r="B35" s="12" t="s">
        <v>80</v>
      </c>
      <c r="C35" s="12" t="s">
        <v>81</v>
      </c>
      <c r="D35" s="12">
        <v>3.3161</v>
      </c>
      <c r="E35" s="12">
        <v>0.1956</v>
      </c>
      <c r="F35" s="12">
        <v>2.6006</v>
      </c>
      <c r="G35" s="12">
        <v>3.6837</v>
      </c>
      <c r="H35" s="15">
        <f t="shared" si="1"/>
        <v>1.0831</v>
      </c>
      <c r="I35" s="15" t="str">
        <f t="shared" si="0"/>
        <v>3.3 ± 1.1</v>
      </c>
      <c r="J35" s="10"/>
    </row>
    <row r="36" spans="1:10" ht="16" x14ac:dyDescent="0.2">
      <c r="A36" s="38" t="s">
        <v>82</v>
      </c>
      <c r="B36" s="22" t="s">
        <v>83</v>
      </c>
      <c r="C36" s="22" t="s">
        <v>84</v>
      </c>
      <c r="D36" s="22">
        <v>10.7918</v>
      </c>
      <c r="E36" s="22">
        <v>0.64180000000000004</v>
      </c>
      <c r="F36" s="22">
        <v>9.4542000000000002</v>
      </c>
      <c r="G36" s="22">
        <v>11.951499999999999</v>
      </c>
      <c r="H36" s="16">
        <f t="shared" si="1"/>
        <v>2.4972999999999992</v>
      </c>
      <c r="I36" s="10" t="str">
        <f t="shared" si="0"/>
        <v>10.8 ± 2.5</v>
      </c>
      <c r="J36" s="10"/>
    </row>
    <row r="37" spans="1:10" ht="16" x14ac:dyDescent="0.2">
      <c r="A37" s="35"/>
      <c r="B37" s="4" t="s">
        <v>85</v>
      </c>
      <c r="C37" s="4" t="s">
        <v>86</v>
      </c>
      <c r="D37" s="4">
        <v>10.7918</v>
      </c>
      <c r="E37" s="4">
        <v>0.64180000000000004</v>
      </c>
      <c r="F37" s="4">
        <v>9.4542000000000002</v>
      </c>
      <c r="G37" s="4">
        <v>11.951499999999999</v>
      </c>
      <c r="H37" s="10">
        <f t="shared" si="1"/>
        <v>2.4972999999999992</v>
      </c>
      <c r="I37" s="10" t="str">
        <f t="shared" si="0"/>
        <v>10.8 ± 2.5</v>
      </c>
      <c r="J37" s="10"/>
    </row>
    <row r="38" spans="1:10" ht="16" x14ac:dyDescent="0.2">
      <c r="A38" s="35"/>
      <c r="B38" s="4" t="s">
        <v>87</v>
      </c>
      <c r="C38" s="4" t="s">
        <v>88</v>
      </c>
      <c r="D38" s="4">
        <v>10.7918</v>
      </c>
      <c r="E38" s="4">
        <v>0.64180000000000004</v>
      </c>
      <c r="F38" s="4">
        <v>9.4542000000000002</v>
      </c>
      <c r="G38" s="4">
        <v>11.951499999999999</v>
      </c>
      <c r="H38" s="10">
        <f t="shared" si="1"/>
        <v>2.4972999999999992</v>
      </c>
      <c r="I38" s="10" t="str">
        <f t="shared" si="0"/>
        <v>10.8 ± 2.5</v>
      </c>
      <c r="J38" s="10"/>
    </row>
    <row r="39" spans="1:10" ht="16" x14ac:dyDescent="0.2">
      <c r="A39" s="36"/>
      <c r="B39" s="12" t="s">
        <v>89</v>
      </c>
      <c r="C39" s="12" t="s">
        <v>90</v>
      </c>
      <c r="D39" s="12">
        <v>10.7918</v>
      </c>
      <c r="E39" s="12">
        <v>0.64180000000000004</v>
      </c>
      <c r="F39" s="12">
        <v>9.4542999999999999</v>
      </c>
      <c r="G39" s="12">
        <v>11.951599999999999</v>
      </c>
      <c r="H39" s="15">
        <f t="shared" si="1"/>
        <v>2.4972999999999992</v>
      </c>
      <c r="I39" s="15" t="str">
        <f t="shared" si="0"/>
        <v>10.8 ± 2.5</v>
      </c>
      <c r="J39" s="10"/>
    </row>
    <row r="40" spans="1:10" ht="14.5" customHeight="1" x14ac:dyDescent="0.2">
      <c r="A40" s="38" t="s">
        <v>91</v>
      </c>
      <c r="B40" s="22" t="s">
        <v>92</v>
      </c>
      <c r="C40" s="22" t="s">
        <v>93</v>
      </c>
      <c r="D40" s="22">
        <v>69.645899999999997</v>
      </c>
      <c r="E40" s="22">
        <v>1.9441999999999999</v>
      </c>
      <c r="F40" s="22">
        <v>65.986000000000004</v>
      </c>
      <c r="G40" s="22">
        <v>72.997</v>
      </c>
      <c r="H40" s="16">
        <f t="shared" si="1"/>
        <v>7.0109999999999957</v>
      </c>
      <c r="I40" s="10" t="str">
        <f t="shared" si="0"/>
        <v>69.6 ± 7</v>
      </c>
      <c r="J40" s="10"/>
    </row>
    <row r="41" spans="1:10" ht="16" x14ac:dyDescent="0.2">
      <c r="A41" s="35"/>
      <c r="B41" s="4" t="s">
        <v>94</v>
      </c>
      <c r="C41" s="4" t="s">
        <v>95</v>
      </c>
      <c r="D41" s="4">
        <v>-12.488799999999999</v>
      </c>
      <c r="E41" s="4">
        <v>0.64700000000000002</v>
      </c>
      <c r="F41" s="4">
        <v>-13.629099999999999</v>
      </c>
      <c r="G41" s="4">
        <v>-11.374599999999999</v>
      </c>
      <c r="H41" s="10">
        <f t="shared" si="1"/>
        <v>2.2545000000000002</v>
      </c>
      <c r="I41" s="10" t="str">
        <f t="shared" si="0"/>
        <v>-12.5 ± 2.3</v>
      </c>
      <c r="J41" s="10"/>
    </row>
    <row r="42" spans="1:10" ht="16" x14ac:dyDescent="0.2">
      <c r="A42" s="35"/>
      <c r="B42" s="4" t="s">
        <v>96</v>
      </c>
      <c r="C42" s="4" t="s">
        <v>97</v>
      </c>
      <c r="D42" s="4">
        <v>10.7918</v>
      </c>
      <c r="E42" s="4">
        <v>0.64180000000000004</v>
      </c>
      <c r="F42" s="4">
        <v>9.4542000000000002</v>
      </c>
      <c r="G42" s="4">
        <v>11.951499999999999</v>
      </c>
      <c r="H42" s="10">
        <f t="shared" si="1"/>
        <v>2.4972999999999992</v>
      </c>
      <c r="I42" s="10" t="str">
        <f t="shared" si="0"/>
        <v>10.8 ± 2.5</v>
      </c>
      <c r="J42" s="10"/>
    </row>
    <row r="43" spans="1:10" ht="16" x14ac:dyDescent="0.2">
      <c r="A43" s="35"/>
      <c r="B43" s="4" t="s">
        <v>98</v>
      </c>
      <c r="C43" s="4" t="s">
        <v>99</v>
      </c>
      <c r="D43" s="4">
        <v>10.7918</v>
      </c>
      <c r="E43" s="4">
        <v>0.64180000000000004</v>
      </c>
      <c r="F43" s="4">
        <v>9.4542000000000002</v>
      </c>
      <c r="G43" s="4">
        <v>11.951499999999999</v>
      </c>
      <c r="H43" s="10">
        <f t="shared" si="1"/>
        <v>2.4972999999999992</v>
      </c>
      <c r="I43" s="10" t="str">
        <f t="shared" si="0"/>
        <v>10.8 ± 2.5</v>
      </c>
      <c r="J43" s="10"/>
    </row>
    <row r="44" spans="1:10" ht="16" x14ac:dyDescent="0.2">
      <c r="A44" s="36"/>
      <c r="B44" s="12" t="s">
        <v>100</v>
      </c>
      <c r="C44" s="12" t="s">
        <v>101</v>
      </c>
      <c r="D44" s="14">
        <v>8.6614E-7</v>
      </c>
      <c r="E44" s="14">
        <v>5.1954000000000001E-11</v>
      </c>
      <c r="F44" s="12">
        <v>0</v>
      </c>
      <c r="G44" s="12">
        <v>0.25159999999999999</v>
      </c>
      <c r="H44" s="15">
        <f t="shared" si="1"/>
        <v>0.25159999999999999</v>
      </c>
      <c r="I44" s="15" t="str">
        <f t="shared" si="0"/>
        <v>0 ± 0.3</v>
      </c>
      <c r="J44" s="10"/>
    </row>
    <row r="45" spans="1:10" ht="16" x14ac:dyDescent="0.2">
      <c r="A45" s="35" t="s">
        <v>102</v>
      </c>
      <c r="B45" s="4" t="s">
        <v>103</v>
      </c>
      <c r="C45" s="4" t="s">
        <v>104</v>
      </c>
      <c r="D45" s="4">
        <v>5.4252000000000002</v>
      </c>
      <c r="E45" s="4">
        <v>0.1051</v>
      </c>
      <c r="F45" s="4">
        <v>5.2222</v>
      </c>
      <c r="G45" s="4">
        <v>5.7644000000000002</v>
      </c>
      <c r="H45" s="10">
        <f t="shared" si="1"/>
        <v>0.54220000000000024</v>
      </c>
      <c r="I45" s="10" t="str">
        <f t="shared" si="0"/>
        <v>5.4 ± 0.5</v>
      </c>
      <c r="J45" s="10"/>
    </row>
    <row r="46" spans="1:10" ht="14.5" customHeight="1" x14ac:dyDescent="0.2">
      <c r="A46" s="35"/>
      <c r="B46" s="4" t="s">
        <v>105</v>
      </c>
      <c r="C46" s="4" t="s">
        <v>106</v>
      </c>
      <c r="D46" s="4">
        <v>1.9958</v>
      </c>
      <c r="E46" s="4">
        <v>8.2400000000000001E-2</v>
      </c>
      <c r="F46" s="4">
        <v>1.8583000000000001</v>
      </c>
      <c r="G46" s="4">
        <v>2.3313000000000001</v>
      </c>
      <c r="H46" s="10">
        <f t="shared" si="1"/>
        <v>0.47300000000000009</v>
      </c>
      <c r="I46" s="10" t="str">
        <f t="shared" si="0"/>
        <v>2 ± 0.5</v>
      </c>
      <c r="J46" s="10"/>
    </row>
    <row r="47" spans="1:10" ht="16" x14ac:dyDescent="0.2">
      <c r="A47" s="35"/>
      <c r="B47" s="4" t="s">
        <v>107</v>
      </c>
      <c r="C47" s="4" t="s">
        <v>108</v>
      </c>
      <c r="D47" s="4">
        <v>-0.79759999999999998</v>
      </c>
      <c r="E47" s="4">
        <v>9.0700000000000003E-2</v>
      </c>
      <c r="F47" s="4">
        <v>-0.96350000000000002</v>
      </c>
      <c r="G47" s="4">
        <v>-0.44800000000000001</v>
      </c>
      <c r="H47" s="10">
        <f t="shared" si="1"/>
        <v>0.51550000000000007</v>
      </c>
      <c r="I47" s="10" t="str">
        <f t="shared" si="0"/>
        <v>-0.8 ± 0.5</v>
      </c>
      <c r="J47" s="10"/>
    </row>
    <row r="48" spans="1:10" ht="16" x14ac:dyDescent="0.2">
      <c r="A48" s="35"/>
      <c r="B48" s="4" t="s">
        <v>109</v>
      </c>
      <c r="C48" s="4" t="s">
        <v>110</v>
      </c>
      <c r="D48" s="4">
        <v>52.162999999999997</v>
      </c>
      <c r="E48" s="4">
        <v>0.94140000000000001</v>
      </c>
      <c r="F48" s="4">
        <v>50.188000000000002</v>
      </c>
      <c r="G48" s="4">
        <v>53.9</v>
      </c>
      <c r="H48" s="10">
        <f t="shared" si="1"/>
        <v>3.7119999999999962</v>
      </c>
      <c r="I48" s="10" t="str">
        <f t="shared" si="0"/>
        <v>52.2 ± 3.7</v>
      </c>
      <c r="J48" s="10"/>
    </row>
    <row r="49" spans="1:10" ht="16" x14ac:dyDescent="0.2">
      <c r="A49" s="35"/>
      <c r="B49" s="4" t="s">
        <v>111</v>
      </c>
      <c r="C49" s="4" t="s">
        <v>112</v>
      </c>
      <c r="D49" s="4">
        <v>9.4400999999999993</v>
      </c>
      <c r="E49" s="4">
        <v>0.15859999999999999</v>
      </c>
      <c r="F49" s="4">
        <v>9.1348000000000003</v>
      </c>
      <c r="G49" s="4">
        <v>9.7194000000000003</v>
      </c>
      <c r="H49" s="10">
        <f t="shared" si="1"/>
        <v>0.58460000000000001</v>
      </c>
      <c r="I49" s="10" t="str">
        <f t="shared" si="0"/>
        <v>9.4 ± 0.6</v>
      </c>
      <c r="J49" s="10"/>
    </row>
    <row r="50" spans="1:10" ht="16" x14ac:dyDescent="0.2">
      <c r="A50" s="35"/>
      <c r="B50" s="4" t="s">
        <v>113</v>
      </c>
      <c r="C50" s="4" t="s">
        <v>114</v>
      </c>
      <c r="D50" s="4">
        <v>2.12</v>
      </c>
      <c r="E50" s="4">
        <v>3.56E-2</v>
      </c>
      <c r="F50" s="4">
        <v>2.0514000000000001</v>
      </c>
      <c r="G50" s="4">
        <v>2.1827000000000001</v>
      </c>
      <c r="H50" s="10">
        <f t="shared" si="1"/>
        <v>0.13129999999999997</v>
      </c>
      <c r="I50" s="10" t="str">
        <f t="shared" si="0"/>
        <v>2.1 ± 0.1</v>
      </c>
      <c r="J50" s="10"/>
    </row>
    <row r="51" spans="1:10" ht="32" x14ac:dyDescent="0.2">
      <c r="A51" s="35"/>
      <c r="B51" s="4" t="s">
        <v>115</v>
      </c>
      <c r="C51" s="4" t="s">
        <v>116</v>
      </c>
      <c r="D51" s="4">
        <v>2.1699000000000002</v>
      </c>
      <c r="E51" s="4">
        <v>3.6499999999999998E-2</v>
      </c>
      <c r="F51" s="4">
        <v>2.0996999999999999</v>
      </c>
      <c r="G51" s="4">
        <v>2.234</v>
      </c>
      <c r="H51" s="10">
        <f t="shared" si="1"/>
        <v>0.13430000000000009</v>
      </c>
      <c r="I51" s="10" t="str">
        <f t="shared" si="0"/>
        <v>2.2 ± 0.1</v>
      </c>
      <c r="J51" s="10"/>
    </row>
    <row r="52" spans="1:10" ht="16" x14ac:dyDescent="0.2">
      <c r="A52" s="35"/>
      <c r="B52" s="4" t="s">
        <v>117</v>
      </c>
      <c r="C52" s="4" t="s">
        <v>118</v>
      </c>
      <c r="D52" s="4">
        <v>16.061</v>
      </c>
      <c r="E52" s="4">
        <v>0.36009999999999998</v>
      </c>
      <c r="F52" s="4">
        <v>15.1219</v>
      </c>
      <c r="G52" s="4">
        <v>16.770299999999999</v>
      </c>
      <c r="H52" s="10">
        <f t="shared" si="1"/>
        <v>1.6483999999999988</v>
      </c>
      <c r="I52" s="10" t="str">
        <f t="shared" si="0"/>
        <v>16.1 ± 1.6</v>
      </c>
      <c r="J52" s="10"/>
    </row>
    <row r="53" spans="1:10" ht="16" x14ac:dyDescent="0.2">
      <c r="A53" s="35"/>
      <c r="B53" s="4" t="s">
        <v>119</v>
      </c>
      <c r="C53" s="4" t="s">
        <v>120</v>
      </c>
      <c r="D53" s="4">
        <v>2.4441999999999999</v>
      </c>
      <c r="E53" s="4">
        <v>4.1099999999999998E-2</v>
      </c>
      <c r="F53" s="4">
        <v>2.3651</v>
      </c>
      <c r="G53" s="4">
        <v>2.5165000000000002</v>
      </c>
      <c r="H53" s="10">
        <f t="shared" si="1"/>
        <v>0.1514000000000002</v>
      </c>
      <c r="I53" s="10" t="str">
        <f t="shared" si="0"/>
        <v>2.4 ± 0.2</v>
      </c>
      <c r="J53" s="10"/>
    </row>
    <row r="54" spans="1:10" ht="16" x14ac:dyDescent="0.2">
      <c r="A54" s="35"/>
      <c r="B54" s="4" t="s">
        <v>121</v>
      </c>
      <c r="C54" s="4" t="s">
        <v>122</v>
      </c>
      <c r="D54" s="4">
        <v>3.6663000000000001</v>
      </c>
      <c r="E54" s="4">
        <v>6.1600000000000002E-2</v>
      </c>
      <c r="F54" s="4">
        <v>3.5476999999999999</v>
      </c>
      <c r="G54" s="4">
        <v>3.7747999999999999</v>
      </c>
      <c r="H54" s="10">
        <f t="shared" si="1"/>
        <v>0.22710000000000008</v>
      </c>
      <c r="I54" s="10" t="str">
        <f t="shared" si="0"/>
        <v>3.7 ± 0.2</v>
      </c>
      <c r="J54" s="10"/>
    </row>
    <row r="55" spans="1:10" ht="16" x14ac:dyDescent="0.2">
      <c r="A55" s="35"/>
      <c r="B55" s="4" t="s">
        <v>123</v>
      </c>
      <c r="C55" s="4" t="s">
        <v>124</v>
      </c>
      <c r="D55" s="4">
        <v>6.2092999999999998</v>
      </c>
      <c r="E55" s="4">
        <v>0.22570000000000001</v>
      </c>
      <c r="F55" s="4">
        <v>5.4591000000000003</v>
      </c>
      <c r="G55" s="4">
        <v>6.6547000000000001</v>
      </c>
      <c r="H55" s="10">
        <f t="shared" si="1"/>
        <v>1.1955999999999998</v>
      </c>
      <c r="I55" s="10" t="str">
        <f t="shared" si="0"/>
        <v>6.2 ± 1.2</v>
      </c>
      <c r="J55" s="10"/>
    </row>
    <row r="56" spans="1:10" ht="16" x14ac:dyDescent="0.2">
      <c r="A56" s="35"/>
      <c r="B56" s="4" t="s">
        <v>125</v>
      </c>
      <c r="C56" s="4" t="s">
        <v>126</v>
      </c>
      <c r="D56" s="4">
        <v>1.4704999999999999</v>
      </c>
      <c r="E56" s="4">
        <v>0.18060000000000001</v>
      </c>
      <c r="F56" s="4">
        <v>0.7722</v>
      </c>
      <c r="G56" s="4">
        <v>1.7997000000000001</v>
      </c>
      <c r="H56" s="10">
        <f t="shared" si="1"/>
        <v>1.0275000000000001</v>
      </c>
      <c r="I56" s="10" t="str">
        <f t="shared" si="0"/>
        <v>1.5 ± 1</v>
      </c>
      <c r="J56" s="10"/>
    </row>
    <row r="57" spans="1:10" ht="16" x14ac:dyDescent="0.2">
      <c r="A57" s="35"/>
      <c r="B57" s="4" t="s">
        <v>127</v>
      </c>
      <c r="C57" s="4" t="s">
        <v>128</v>
      </c>
      <c r="D57" s="4">
        <v>0.44890000000000002</v>
      </c>
      <c r="E57" s="4">
        <v>7.4999999999999997E-3</v>
      </c>
      <c r="F57" s="4">
        <v>0.43440000000000001</v>
      </c>
      <c r="G57" s="4">
        <v>0.4622</v>
      </c>
      <c r="H57" s="10">
        <f t="shared" si="1"/>
        <v>2.7799999999999991E-2</v>
      </c>
      <c r="I57" s="10" t="str">
        <f t="shared" si="0"/>
        <v>0.4 ± 0</v>
      </c>
      <c r="J57" s="10"/>
    </row>
    <row r="58" spans="1:10" ht="16" x14ac:dyDescent="0.2">
      <c r="A58" s="35"/>
      <c r="B58" s="4" t="s">
        <v>129</v>
      </c>
      <c r="C58" s="4" t="s">
        <v>130</v>
      </c>
      <c r="D58" s="4">
        <v>1.3967000000000001</v>
      </c>
      <c r="E58" s="4">
        <v>2.35E-2</v>
      </c>
      <c r="F58" s="4">
        <v>1.3514999999999999</v>
      </c>
      <c r="G58" s="4">
        <v>1.4379999999999999</v>
      </c>
      <c r="H58" s="10">
        <f t="shared" si="1"/>
        <v>8.6500000000000021E-2</v>
      </c>
      <c r="I58" s="10" t="str">
        <f t="shared" si="0"/>
        <v>1.4 ± 0.1</v>
      </c>
      <c r="J58" s="10"/>
    </row>
    <row r="59" spans="1:10" ht="16" x14ac:dyDescent="0.2">
      <c r="A59" s="35"/>
      <c r="B59" s="4" t="s">
        <v>131</v>
      </c>
      <c r="C59" s="4" t="s">
        <v>132</v>
      </c>
      <c r="D59" s="4">
        <v>3.1675</v>
      </c>
      <c r="E59" s="4">
        <v>5.3199999999999997E-2</v>
      </c>
      <c r="F59" s="4">
        <v>3.0649999999999999</v>
      </c>
      <c r="G59" s="4">
        <v>3.2612000000000001</v>
      </c>
      <c r="H59" s="10">
        <f t="shared" si="1"/>
        <v>0.19620000000000015</v>
      </c>
      <c r="I59" s="10" t="str">
        <f t="shared" si="0"/>
        <v>3.2 ± 0.2</v>
      </c>
      <c r="J59" s="10"/>
    </row>
    <row r="60" spans="1:10" ht="16" x14ac:dyDescent="0.2">
      <c r="A60" s="35"/>
      <c r="B60" s="4" t="s">
        <v>133</v>
      </c>
      <c r="C60" s="4" t="s">
        <v>134</v>
      </c>
      <c r="D60" s="4">
        <v>2.7559999999999998</v>
      </c>
      <c r="E60" s="4">
        <v>4.6300000000000001E-2</v>
      </c>
      <c r="F60" s="4">
        <v>2.6667999999999998</v>
      </c>
      <c r="G60" s="4">
        <v>2.8374999999999999</v>
      </c>
      <c r="H60" s="10">
        <f t="shared" si="1"/>
        <v>0.17070000000000007</v>
      </c>
      <c r="I60" s="10" t="str">
        <f t="shared" si="0"/>
        <v>2.8 ± 0.2</v>
      </c>
      <c r="J60" s="10"/>
    </row>
    <row r="61" spans="1:10" ht="16" x14ac:dyDescent="0.2">
      <c r="A61" s="35"/>
      <c r="B61" s="4" t="s">
        <v>135</v>
      </c>
      <c r="C61" s="4" t="s">
        <v>136</v>
      </c>
      <c r="D61" s="4">
        <v>2.1699000000000002</v>
      </c>
      <c r="E61" s="4">
        <v>3.6499999999999998E-2</v>
      </c>
      <c r="F61" s="4">
        <v>2.0996999999999999</v>
      </c>
      <c r="G61" s="4">
        <v>2.234</v>
      </c>
      <c r="H61" s="10">
        <f t="shared" si="1"/>
        <v>0.13430000000000009</v>
      </c>
      <c r="I61" s="10" t="str">
        <f t="shared" si="0"/>
        <v>2.2 ± 0.1</v>
      </c>
      <c r="J61" s="10"/>
    </row>
    <row r="62" spans="1:10" ht="16" x14ac:dyDescent="0.2">
      <c r="A62" s="35"/>
      <c r="B62" s="4" t="s">
        <v>137</v>
      </c>
      <c r="C62" s="4" t="s">
        <v>138</v>
      </c>
      <c r="D62" s="4">
        <v>1.3967000000000001</v>
      </c>
      <c r="E62" s="4">
        <v>2.35E-2</v>
      </c>
      <c r="F62" s="4">
        <v>1.3514999999999999</v>
      </c>
      <c r="G62" s="4">
        <v>1.4379999999999999</v>
      </c>
      <c r="H62" s="10">
        <f t="shared" si="1"/>
        <v>8.6500000000000021E-2</v>
      </c>
      <c r="I62" s="10" t="str">
        <f t="shared" si="0"/>
        <v>1.4 ± 0.1</v>
      </c>
      <c r="J62" s="10"/>
    </row>
    <row r="63" spans="1:10" ht="32" x14ac:dyDescent="0.2">
      <c r="A63" s="35"/>
      <c r="B63" s="4" t="s">
        <v>139</v>
      </c>
      <c r="C63" s="4" t="s">
        <v>140</v>
      </c>
      <c r="D63" s="4">
        <v>0.44890000000000002</v>
      </c>
      <c r="E63" s="4">
        <v>7.4999999999999997E-3</v>
      </c>
      <c r="F63" s="4">
        <v>0.43440000000000001</v>
      </c>
      <c r="G63" s="4">
        <v>0.4622</v>
      </c>
      <c r="H63" s="10">
        <f t="shared" si="1"/>
        <v>2.7799999999999991E-2</v>
      </c>
      <c r="I63" s="10" t="str">
        <f t="shared" si="0"/>
        <v>0.4 ± 0</v>
      </c>
      <c r="J63" s="10"/>
    </row>
    <row r="64" spans="1:10" ht="16" x14ac:dyDescent="0.2">
      <c r="A64" s="35"/>
      <c r="B64" s="4" t="s">
        <v>141</v>
      </c>
      <c r="C64" s="4" t="s">
        <v>142</v>
      </c>
      <c r="D64" s="4">
        <v>1.3967000000000001</v>
      </c>
      <c r="E64" s="4">
        <v>2.35E-2</v>
      </c>
      <c r="F64" s="4">
        <v>1.3514999999999999</v>
      </c>
      <c r="G64" s="4">
        <v>1.4379999999999999</v>
      </c>
      <c r="H64" s="10">
        <f t="shared" si="1"/>
        <v>8.6500000000000021E-2</v>
      </c>
      <c r="I64" s="10" t="str">
        <f t="shared" si="0"/>
        <v>1.4 ± 0.1</v>
      </c>
      <c r="J64" s="10"/>
    </row>
    <row r="65" spans="1:10" ht="16" x14ac:dyDescent="0.2">
      <c r="A65" s="35"/>
      <c r="B65" s="4" t="s">
        <v>143</v>
      </c>
      <c r="C65" s="4" t="s">
        <v>144</v>
      </c>
      <c r="D65" s="4">
        <v>1.9827999999999999</v>
      </c>
      <c r="E65" s="4">
        <v>3.3300000000000003E-2</v>
      </c>
      <c r="F65" s="4">
        <v>1.9187000000000001</v>
      </c>
      <c r="G65" s="4">
        <v>2.0415000000000001</v>
      </c>
      <c r="H65" s="10">
        <f t="shared" si="1"/>
        <v>0.12280000000000002</v>
      </c>
      <c r="I65" s="10" t="str">
        <f t="shared" si="0"/>
        <v>2 ± 0.1</v>
      </c>
      <c r="J65" s="10"/>
    </row>
    <row r="66" spans="1:10" ht="32" x14ac:dyDescent="0.2">
      <c r="A66" s="35"/>
      <c r="B66" s="4" t="s">
        <v>145</v>
      </c>
      <c r="C66" s="4" t="s">
        <v>146</v>
      </c>
      <c r="D66" s="4">
        <v>3.9781</v>
      </c>
      <c r="E66" s="4">
        <v>6.6799999999999998E-2</v>
      </c>
      <c r="F66" s="4">
        <v>3.8494000000000002</v>
      </c>
      <c r="G66" s="4">
        <v>4.0956999999999999</v>
      </c>
      <c r="H66" s="10">
        <f t="shared" si="1"/>
        <v>0.24629999999999974</v>
      </c>
      <c r="I66" s="10" t="str">
        <f t="shared" si="0"/>
        <v>4 ± 0.2</v>
      </c>
      <c r="J66" s="10"/>
    </row>
    <row r="67" spans="1:10" ht="80" x14ac:dyDescent="0.2">
      <c r="A67" s="4"/>
      <c r="B67" s="4" t="s">
        <v>147</v>
      </c>
      <c r="C67" s="4" t="s">
        <v>148</v>
      </c>
      <c r="D67" s="4">
        <v>12.470499999999999</v>
      </c>
      <c r="E67" s="4">
        <v>0.20949999999999999</v>
      </c>
      <c r="F67" s="4">
        <v>12.0671</v>
      </c>
      <c r="G67" s="4">
        <v>12.8393</v>
      </c>
      <c r="H67" s="10">
        <f t="shared" si="1"/>
        <v>0.77219999999999978</v>
      </c>
      <c r="I67" s="10" t="str">
        <f t="shared" si="0"/>
        <v>12.5 ± 0.8</v>
      </c>
      <c r="J67" s="10"/>
    </row>
    <row r="68" spans="1:10" ht="16" x14ac:dyDescent="0.2">
      <c r="A68" s="4"/>
      <c r="B68" s="4" t="s">
        <v>149</v>
      </c>
      <c r="C68" s="4" t="s">
        <v>150</v>
      </c>
      <c r="D68" s="4">
        <v>353.97269999999997</v>
      </c>
      <c r="E68" s="4">
        <v>15.732799999999999</v>
      </c>
      <c r="F68" s="4">
        <v>325.92309999999998</v>
      </c>
      <c r="G68" s="4">
        <v>384.52080000000001</v>
      </c>
      <c r="H68" s="10">
        <f t="shared" si="1"/>
        <v>58.597700000000032</v>
      </c>
      <c r="I68" s="10" t="str">
        <f t="shared" ref="I68:I82" si="2">_xlfn.CONCAT(ROUND(D68,1)&amp;" ± "&amp;ROUND(H68,1))</f>
        <v>354 ± 58.6</v>
      </c>
      <c r="J68" s="10"/>
    </row>
    <row r="69" spans="1:10" ht="16" x14ac:dyDescent="0.2">
      <c r="A69" s="4"/>
      <c r="B69" s="4" t="s">
        <v>151</v>
      </c>
      <c r="C69" s="4" t="s">
        <v>152</v>
      </c>
      <c r="D69" s="4">
        <v>48.844200000000001</v>
      </c>
      <c r="E69" s="6">
        <v>178610</v>
      </c>
      <c r="F69" s="4">
        <v>23.6097</v>
      </c>
      <c r="G69" s="4">
        <v>86.6691</v>
      </c>
      <c r="H69" s="10">
        <f t="shared" ref="H69:H72" si="3">ABS(F69-G69)</f>
        <v>63.059399999999997</v>
      </c>
      <c r="I69" s="10" t="str">
        <f t="shared" si="2"/>
        <v>48.8 ± 63.1</v>
      </c>
      <c r="J69" s="10"/>
    </row>
    <row r="70" spans="1:10" ht="16" x14ac:dyDescent="0.2">
      <c r="A70" s="4"/>
      <c r="B70" s="4" t="s">
        <v>153</v>
      </c>
      <c r="C70" s="4" t="s">
        <v>154</v>
      </c>
      <c r="D70" s="4">
        <v>115.39190000000001</v>
      </c>
      <c r="E70" s="4">
        <v>8.4489999999999998</v>
      </c>
      <c r="F70" s="4">
        <v>100.6763</v>
      </c>
      <c r="G70" s="4">
        <v>131.6644</v>
      </c>
      <c r="H70" s="10">
        <f t="shared" si="3"/>
        <v>30.988100000000003</v>
      </c>
      <c r="I70" s="10" t="str">
        <f t="shared" si="2"/>
        <v>115.4 ± 31</v>
      </c>
      <c r="J70" s="10"/>
    </row>
    <row r="71" spans="1:10" ht="16" x14ac:dyDescent="0.2">
      <c r="A71" s="4"/>
      <c r="B71" s="4" t="s">
        <v>155</v>
      </c>
      <c r="C71" s="4" t="s">
        <v>156</v>
      </c>
      <c r="D71" s="4">
        <v>110.79179999999999</v>
      </c>
      <c r="E71" s="4">
        <v>0.64180000000000004</v>
      </c>
      <c r="F71" s="4">
        <v>109.45440000000001</v>
      </c>
      <c r="G71" s="4">
        <v>112.25709999999999</v>
      </c>
      <c r="H71" s="10">
        <f t="shared" si="3"/>
        <v>2.8026999999999873</v>
      </c>
      <c r="I71" s="10" t="str">
        <f t="shared" si="2"/>
        <v>110.8 ± 2.8</v>
      </c>
      <c r="J71" s="10"/>
    </row>
    <row r="72" spans="1:10" ht="16" x14ac:dyDescent="0.2">
      <c r="A72" s="4"/>
      <c r="B72" s="4" t="s">
        <v>157</v>
      </c>
      <c r="C72" s="4" t="s">
        <v>158</v>
      </c>
      <c r="D72" s="4">
        <v>69.770099999999999</v>
      </c>
      <c r="E72" s="4">
        <v>3.8675000000000002</v>
      </c>
      <c r="F72" s="4">
        <v>62.960999999999999</v>
      </c>
      <c r="G72" s="4">
        <v>77.219300000000004</v>
      </c>
      <c r="H72" s="10">
        <f t="shared" si="3"/>
        <v>14.258300000000006</v>
      </c>
      <c r="I72" s="10" t="str">
        <f t="shared" si="2"/>
        <v>69.8 ± 14.3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A77" s="4"/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A78" s="4"/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40:A44"/>
    <mergeCell ref="A45:A66"/>
    <mergeCell ref="A5:A12"/>
    <mergeCell ref="L5:L7"/>
    <mergeCell ref="A13:A21"/>
    <mergeCell ref="A22:A30"/>
    <mergeCell ref="A31:A35"/>
    <mergeCell ref="A36:A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D64-BF50-4D07-8BB9-7D37C2064A90}">
  <dimension ref="A1:L85"/>
  <sheetViews>
    <sheetView topLeftCell="A64" zoomScale="90" zoomScaleNormal="90" workbookViewId="0">
      <selection activeCell="C70" sqref="C70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12.83203125" style="5" customWidth="1"/>
    <col min="12" max="12" width="52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91.274650769230789</v>
      </c>
      <c r="J1" s="3"/>
      <c r="K1" s="4"/>
      <c r="L1" s="1" t="s">
        <v>7</v>
      </c>
    </row>
    <row r="2" spans="1:12" ht="32" x14ac:dyDescent="0.2">
      <c r="A2" s="5">
        <f>COUNTA(B2:B81)</f>
        <v>70</v>
      </c>
      <c r="B2" s="4" t="s">
        <v>167</v>
      </c>
      <c r="C2" s="4" t="s">
        <v>168</v>
      </c>
      <c r="D2" s="4">
        <v>100</v>
      </c>
      <c r="E2" s="6">
        <v>2.2010999999999999E-11</v>
      </c>
      <c r="F2" s="4" t="s">
        <v>169</v>
      </c>
      <c r="G2" s="4" t="s">
        <v>169</v>
      </c>
      <c r="H2" s="4"/>
      <c r="I2" s="7">
        <v>100</v>
      </c>
      <c r="J2" s="23" t="s">
        <v>170</v>
      </c>
      <c r="L2" s="8" t="s">
        <v>171</v>
      </c>
    </row>
    <row r="3" spans="1:12" ht="32" x14ac:dyDescent="0.2">
      <c r="A3" s="35" t="s">
        <v>11</v>
      </c>
      <c r="B3" s="4" t="s">
        <v>12</v>
      </c>
      <c r="C3" s="4" t="s">
        <v>13</v>
      </c>
      <c r="D3" s="9">
        <v>-151.66550000000001</v>
      </c>
      <c r="E3" s="4">
        <v>10.948700000000001</v>
      </c>
      <c r="F3" s="4">
        <v>-165.88040000000001</v>
      </c>
      <c r="G3" s="4">
        <v>-1.3938999999999999</v>
      </c>
      <c r="H3" s="4">
        <f>ABS(F3-G3)</f>
        <v>164.48650000000001</v>
      </c>
      <c r="I3" s="10" t="str">
        <f>_xlfn.CONCAT(ROUND(D3,1)&amp;" ± "&amp;ROUND(H3,1))</f>
        <v>-151.7 ± 164.5</v>
      </c>
      <c r="J3" s="9">
        <f>D3/3</f>
        <v>-50.555166666666672</v>
      </c>
      <c r="K3">
        <f>H3/3</f>
        <v>54.828833333333336</v>
      </c>
      <c r="L3" s="11">
        <v>45168</v>
      </c>
    </row>
    <row r="4" spans="1:12" ht="16" x14ac:dyDescent="0.2">
      <c r="A4" s="35"/>
      <c r="B4" s="4" t="s">
        <v>14</v>
      </c>
      <c r="C4" s="4" t="s">
        <v>15</v>
      </c>
      <c r="D4" s="9">
        <v>-62.820900000000002</v>
      </c>
      <c r="E4" s="4">
        <v>3.6610999999999998</v>
      </c>
      <c r="F4" s="4">
        <v>-68.084800000000001</v>
      </c>
      <c r="G4" s="4">
        <v>-14.682</v>
      </c>
      <c r="H4" s="10">
        <f>ABS(F4-G4)</f>
        <v>53.402799999999999</v>
      </c>
      <c r="I4" s="10" t="str">
        <f t="shared" ref="I4:I67" si="0">_xlfn.CONCAT(ROUND(D4,1)&amp;" ± "&amp;ROUND(H4,1))</f>
        <v>-62.8 ± 53.4</v>
      </c>
      <c r="J4" s="9">
        <f t="shared" ref="J4:J67" si="1">D4/3</f>
        <v>-20.940300000000001</v>
      </c>
      <c r="K4">
        <f t="shared" ref="K4:K67" si="2">H4/3</f>
        <v>17.800933333333333</v>
      </c>
      <c r="L4" s="5" t="s">
        <v>172</v>
      </c>
    </row>
    <row r="5" spans="1:12" ht="14.5" customHeight="1" x14ac:dyDescent="0.2">
      <c r="A5" s="35"/>
      <c r="B5" s="4" t="s">
        <v>17</v>
      </c>
      <c r="C5" s="4" t="s">
        <v>18</v>
      </c>
      <c r="D5" s="9">
        <v>-62.820900000000002</v>
      </c>
      <c r="E5" s="4">
        <v>3.6610999999999998</v>
      </c>
      <c r="F5" s="4">
        <v>-68.084800000000001</v>
      </c>
      <c r="G5" s="4">
        <v>-14.682</v>
      </c>
      <c r="H5" s="10">
        <f t="shared" ref="H5:H68" si="3">ABS(F5-G5)</f>
        <v>53.402799999999999</v>
      </c>
      <c r="I5" s="10" t="str">
        <f t="shared" si="0"/>
        <v>-62.8 ± 53.4</v>
      </c>
      <c r="J5" s="9">
        <f t="shared" si="1"/>
        <v>-20.940300000000001</v>
      </c>
      <c r="K5">
        <f t="shared" si="2"/>
        <v>17.800933333333333</v>
      </c>
      <c r="L5" s="37" t="s">
        <v>173</v>
      </c>
    </row>
    <row r="6" spans="1:12" ht="16" x14ac:dyDescent="0.2">
      <c r="A6" s="35"/>
      <c r="B6" s="4" t="s">
        <v>20</v>
      </c>
      <c r="C6" s="4" t="s">
        <v>21</v>
      </c>
      <c r="D6" s="9">
        <v>-62.820900000000002</v>
      </c>
      <c r="E6" s="4">
        <v>3.6610999999999998</v>
      </c>
      <c r="F6" s="4">
        <v>-68.084800000000001</v>
      </c>
      <c r="G6" s="4">
        <v>-14.682</v>
      </c>
      <c r="H6" s="10">
        <f t="shared" si="3"/>
        <v>53.402799999999999</v>
      </c>
      <c r="I6" s="10" t="str">
        <f t="shared" si="0"/>
        <v>-62.8 ± 53.4</v>
      </c>
      <c r="J6" s="9">
        <f t="shared" si="1"/>
        <v>-20.940300000000001</v>
      </c>
      <c r="K6">
        <f t="shared" si="2"/>
        <v>17.800933333333333</v>
      </c>
      <c r="L6" s="37"/>
    </row>
    <row r="7" spans="1:12" ht="16" x14ac:dyDescent="0.2">
      <c r="A7" s="35"/>
      <c r="B7" s="4" t="s">
        <v>22</v>
      </c>
      <c r="C7" s="4" t="s">
        <v>23</v>
      </c>
      <c r="D7" s="9">
        <v>-88.662199999999999</v>
      </c>
      <c r="E7" s="4">
        <v>3.7168000000000001</v>
      </c>
      <c r="F7" s="4">
        <v>-95.290999999999997</v>
      </c>
      <c r="G7" s="4">
        <v>-44.504300000000001</v>
      </c>
      <c r="H7" s="10">
        <f t="shared" si="3"/>
        <v>50.786699999999996</v>
      </c>
      <c r="I7" s="10" t="str">
        <f t="shared" si="0"/>
        <v>-88.7 ± 50.8</v>
      </c>
      <c r="J7" s="9">
        <f t="shared" si="1"/>
        <v>-29.554066666666667</v>
      </c>
      <c r="K7">
        <f t="shared" si="2"/>
        <v>16.928899999999999</v>
      </c>
      <c r="L7" s="37"/>
    </row>
    <row r="8" spans="1:12" ht="16" x14ac:dyDescent="0.2">
      <c r="A8" s="35"/>
      <c r="B8" s="4" t="s">
        <v>24</v>
      </c>
      <c r="C8" s="4" t="s">
        <v>25</v>
      </c>
      <c r="D8" s="9">
        <v>-118.07599999999999</v>
      </c>
      <c r="E8" s="4">
        <v>3.8298000000000001</v>
      </c>
      <c r="F8" s="4" t="s">
        <v>169</v>
      </c>
      <c r="G8" s="4">
        <v>-78.638599999999997</v>
      </c>
      <c r="H8" s="10"/>
      <c r="I8" s="10" t="str">
        <f t="shared" si="0"/>
        <v>-118.1 ± 0</v>
      </c>
      <c r="J8" s="9">
        <f t="shared" si="1"/>
        <v>-39.358666666666664</v>
      </c>
      <c r="K8">
        <f t="shared" si="2"/>
        <v>0</v>
      </c>
    </row>
    <row r="9" spans="1:12" ht="16" x14ac:dyDescent="0.2">
      <c r="A9" s="35"/>
      <c r="B9" s="4" t="s">
        <v>27</v>
      </c>
      <c r="C9" s="4" t="s">
        <v>28</v>
      </c>
      <c r="D9" s="9">
        <v>133.2313</v>
      </c>
      <c r="E9" s="4">
        <v>20.483899999999998</v>
      </c>
      <c r="F9" s="4">
        <v>-2.4958999999999998</v>
      </c>
      <c r="G9" s="4">
        <v>186.47450000000001</v>
      </c>
      <c r="H9" s="10">
        <f t="shared" si="3"/>
        <v>188.97040000000001</v>
      </c>
      <c r="I9" s="10" t="str">
        <f t="shared" si="0"/>
        <v>133.2 ± 189</v>
      </c>
      <c r="J9" s="9">
        <f t="shared" si="1"/>
        <v>44.410433333333337</v>
      </c>
      <c r="K9">
        <f t="shared" si="2"/>
        <v>62.99013333333334</v>
      </c>
    </row>
    <row r="10" spans="1:12" ht="16" x14ac:dyDescent="0.2">
      <c r="A10" s="36"/>
      <c r="B10" s="12" t="s">
        <v>29</v>
      </c>
      <c r="C10" s="12" t="s">
        <v>30</v>
      </c>
      <c r="D10" s="13">
        <v>289.6524</v>
      </c>
      <c r="E10" s="12">
        <v>22.177700000000002</v>
      </c>
      <c r="F10" s="12">
        <v>118.4212</v>
      </c>
      <c r="G10" s="12">
        <v>307.63499999999999</v>
      </c>
      <c r="H10" s="15">
        <f t="shared" si="3"/>
        <v>189.21379999999999</v>
      </c>
      <c r="I10" s="15" t="str">
        <f t="shared" si="0"/>
        <v>289.7 ± 189.2</v>
      </c>
      <c r="J10" s="13">
        <f t="shared" si="1"/>
        <v>96.550799999999995</v>
      </c>
      <c r="K10">
        <f t="shared" si="2"/>
        <v>63.071266666666666</v>
      </c>
    </row>
    <row r="11" spans="1:12" ht="16" x14ac:dyDescent="0.2">
      <c r="A11" s="35" t="s">
        <v>31</v>
      </c>
      <c r="B11" s="4" t="s">
        <v>32</v>
      </c>
      <c r="C11" s="4" t="s">
        <v>33</v>
      </c>
      <c r="D11" s="9">
        <v>151.66550000000001</v>
      </c>
      <c r="E11" s="4">
        <v>10.948700000000001</v>
      </c>
      <c r="F11" s="4">
        <v>1.3938999999999999</v>
      </c>
      <c r="G11" s="4">
        <v>165.88040000000001</v>
      </c>
      <c r="H11" s="10">
        <f t="shared" si="3"/>
        <v>164.48650000000001</v>
      </c>
      <c r="I11" s="10" t="str">
        <f t="shared" si="0"/>
        <v>151.7 ± 164.5</v>
      </c>
      <c r="J11" s="9">
        <f t="shared" si="1"/>
        <v>50.555166666666672</v>
      </c>
      <c r="K11">
        <f t="shared" si="2"/>
        <v>54.828833333333336</v>
      </c>
    </row>
    <row r="12" spans="1:12" ht="16" x14ac:dyDescent="0.2">
      <c r="A12" s="35"/>
      <c r="B12" s="4" t="s">
        <v>34</v>
      </c>
      <c r="C12" s="4" t="s">
        <v>35</v>
      </c>
      <c r="D12" s="9">
        <v>151.66550000000001</v>
      </c>
      <c r="E12" s="4">
        <v>10.948700000000001</v>
      </c>
      <c r="F12" s="4">
        <v>1.3938999999999999</v>
      </c>
      <c r="G12" s="4">
        <v>165.88040000000001</v>
      </c>
      <c r="H12" s="10">
        <f t="shared" si="3"/>
        <v>164.48650000000001</v>
      </c>
      <c r="I12" s="10" t="str">
        <f t="shared" si="0"/>
        <v>151.7 ± 164.5</v>
      </c>
      <c r="J12" s="9">
        <f t="shared" si="1"/>
        <v>50.555166666666672</v>
      </c>
      <c r="K12">
        <f t="shared" si="2"/>
        <v>54.828833333333336</v>
      </c>
    </row>
    <row r="13" spans="1:12" ht="16" x14ac:dyDescent="0.2">
      <c r="A13" s="35"/>
      <c r="B13" s="4" t="s">
        <v>36</v>
      </c>
      <c r="C13" s="4" t="s">
        <v>37</v>
      </c>
      <c r="D13" s="9">
        <v>62.820900000000002</v>
      </c>
      <c r="E13" s="4">
        <v>3.6610999999999998</v>
      </c>
      <c r="F13" s="4">
        <v>14.682</v>
      </c>
      <c r="G13" s="4">
        <v>68.084800000000001</v>
      </c>
      <c r="H13" s="10">
        <f t="shared" si="3"/>
        <v>53.402799999999999</v>
      </c>
      <c r="I13" s="10" t="str">
        <f t="shared" si="0"/>
        <v>62.8 ± 53.4</v>
      </c>
      <c r="J13" s="9">
        <f t="shared" si="1"/>
        <v>20.940300000000001</v>
      </c>
      <c r="K13">
        <f t="shared" si="2"/>
        <v>17.800933333333333</v>
      </c>
    </row>
    <row r="14" spans="1:12" ht="16" x14ac:dyDescent="0.2">
      <c r="A14" s="35"/>
      <c r="B14" s="4" t="s">
        <v>38</v>
      </c>
      <c r="C14" s="4" t="s">
        <v>39</v>
      </c>
      <c r="D14" s="9">
        <v>88.8446</v>
      </c>
      <c r="E14" s="4">
        <v>7.2948000000000004</v>
      </c>
      <c r="F14" s="4">
        <v>-13.328200000000001</v>
      </c>
      <c r="G14" s="4">
        <v>97.933599999999998</v>
      </c>
      <c r="H14" s="10">
        <f t="shared" si="3"/>
        <v>111.26179999999999</v>
      </c>
      <c r="I14" s="10" t="str">
        <f t="shared" si="0"/>
        <v>88.8 ± 111.3</v>
      </c>
      <c r="J14" s="9">
        <f t="shared" si="1"/>
        <v>29.614866666666668</v>
      </c>
      <c r="K14">
        <f t="shared" si="2"/>
        <v>37.087266666666665</v>
      </c>
    </row>
    <row r="15" spans="1:12" ht="16" x14ac:dyDescent="0.2">
      <c r="A15" s="35"/>
      <c r="B15" s="4" t="s">
        <v>40</v>
      </c>
      <c r="C15" s="4" t="s">
        <v>41</v>
      </c>
      <c r="D15" s="9">
        <v>88.8446</v>
      </c>
      <c r="E15" s="4">
        <v>7.2948000000000004</v>
      </c>
      <c r="F15" s="4">
        <v>-13.328200000000001</v>
      </c>
      <c r="G15" s="4">
        <v>97.933599999999998</v>
      </c>
      <c r="H15" s="10">
        <f t="shared" si="3"/>
        <v>111.26179999999999</v>
      </c>
      <c r="I15" s="10" t="str">
        <f t="shared" si="0"/>
        <v>88.8 ± 111.3</v>
      </c>
      <c r="J15" s="9">
        <f t="shared" si="1"/>
        <v>29.614866666666668</v>
      </c>
      <c r="K15">
        <f t="shared" si="2"/>
        <v>37.087266666666665</v>
      </c>
    </row>
    <row r="16" spans="1:12" ht="16" x14ac:dyDescent="0.2">
      <c r="A16" s="35"/>
      <c r="B16" s="4" t="s">
        <v>42</v>
      </c>
      <c r="C16" s="4" t="s">
        <v>43</v>
      </c>
      <c r="D16" s="9">
        <v>34.835999999999999</v>
      </c>
      <c r="E16" s="4">
        <v>3.6488999999999998</v>
      </c>
      <c r="F16" s="4">
        <v>-17.819500000000001</v>
      </c>
      <c r="G16" s="4">
        <v>39.156799999999997</v>
      </c>
      <c r="H16" s="10">
        <f t="shared" si="3"/>
        <v>56.976299999999995</v>
      </c>
      <c r="I16" s="10" t="str">
        <f t="shared" si="0"/>
        <v>34.8 ± 57</v>
      </c>
      <c r="J16" s="9">
        <f t="shared" si="1"/>
        <v>11.612</v>
      </c>
      <c r="K16">
        <f t="shared" si="2"/>
        <v>18.992099999999997</v>
      </c>
    </row>
    <row r="17" spans="1:12" ht="16" x14ac:dyDescent="0.2">
      <c r="A17" s="35"/>
      <c r="B17" s="4" t="s">
        <v>44</v>
      </c>
      <c r="C17" s="4" t="s">
        <v>45</v>
      </c>
      <c r="D17" s="9">
        <v>54.008600000000001</v>
      </c>
      <c r="E17" s="4">
        <v>3.6518000000000002</v>
      </c>
      <c r="F17" s="4">
        <v>4.4710000000000001</v>
      </c>
      <c r="G17" s="4">
        <v>58.877600000000001</v>
      </c>
      <c r="H17" s="10">
        <f t="shared" si="3"/>
        <v>54.406599999999997</v>
      </c>
      <c r="I17" s="10" t="str">
        <f t="shared" si="0"/>
        <v>54 ± 54.4</v>
      </c>
      <c r="J17" s="9">
        <f t="shared" si="1"/>
        <v>18.002866666666666</v>
      </c>
      <c r="K17">
        <f t="shared" si="2"/>
        <v>18.135533333333331</v>
      </c>
    </row>
    <row r="18" spans="1:12" ht="16" x14ac:dyDescent="0.2">
      <c r="A18" s="35"/>
      <c r="B18" s="4" t="s">
        <v>46</v>
      </c>
      <c r="C18" s="4" t="s">
        <v>47</v>
      </c>
      <c r="D18" s="9">
        <v>54.008600000000001</v>
      </c>
      <c r="E18" s="4">
        <v>3.6518000000000002</v>
      </c>
      <c r="F18" s="4">
        <v>4.4710000000000001</v>
      </c>
      <c r="G18" s="4">
        <v>58.877600000000001</v>
      </c>
      <c r="H18" s="10">
        <f t="shared" si="3"/>
        <v>54.406599999999997</v>
      </c>
      <c r="I18" s="10" t="str">
        <f t="shared" si="0"/>
        <v>54 ± 54.4</v>
      </c>
      <c r="J18" s="9">
        <f t="shared" si="1"/>
        <v>18.002866666666666</v>
      </c>
      <c r="K18">
        <f t="shared" si="2"/>
        <v>18.135533333333331</v>
      </c>
      <c r="L18" s="5" t="s">
        <v>48</v>
      </c>
    </row>
    <row r="19" spans="1:12" ht="16" x14ac:dyDescent="0.2">
      <c r="A19" s="36"/>
      <c r="B19" s="12" t="s">
        <v>49</v>
      </c>
      <c r="C19" s="12" t="s">
        <v>50</v>
      </c>
      <c r="D19" s="13">
        <v>54.008600000000001</v>
      </c>
      <c r="E19" s="12">
        <v>3.6518000000000002</v>
      </c>
      <c r="F19" s="12">
        <v>4.4710000000000001</v>
      </c>
      <c r="G19" s="12">
        <v>58.877600000000001</v>
      </c>
      <c r="H19" s="15">
        <f t="shared" si="3"/>
        <v>54.406599999999997</v>
      </c>
      <c r="I19" s="15" t="str">
        <f t="shared" si="0"/>
        <v>54 ± 54.4</v>
      </c>
      <c r="J19" s="13">
        <f t="shared" si="1"/>
        <v>18.002866666666666</v>
      </c>
      <c r="K19">
        <f t="shared" si="2"/>
        <v>18.135533333333331</v>
      </c>
    </row>
    <row r="20" spans="1:12" ht="16" x14ac:dyDescent="0.2">
      <c r="A20" s="35" t="s">
        <v>51</v>
      </c>
      <c r="B20" s="4" t="s">
        <v>52</v>
      </c>
      <c r="C20" s="4" t="s">
        <v>53</v>
      </c>
      <c r="D20" s="9">
        <v>44.096600000000002</v>
      </c>
      <c r="E20" s="4">
        <v>21.4682</v>
      </c>
      <c r="F20" s="4">
        <v>0</v>
      </c>
      <c r="G20" s="4">
        <v>88.379800000000003</v>
      </c>
      <c r="H20" s="10">
        <f t="shared" si="3"/>
        <v>88.379800000000003</v>
      </c>
      <c r="I20" s="10" t="str">
        <f t="shared" si="0"/>
        <v>44.1 ± 88.4</v>
      </c>
      <c r="J20" s="9">
        <f t="shared" si="1"/>
        <v>14.698866666666667</v>
      </c>
      <c r="K20">
        <f t="shared" si="2"/>
        <v>29.459933333333336</v>
      </c>
    </row>
    <row r="21" spans="1:12" ht="16" x14ac:dyDescent="0.2">
      <c r="A21" s="35"/>
      <c r="B21" s="4" t="s">
        <v>54</v>
      </c>
      <c r="C21" s="4" t="s">
        <v>55</v>
      </c>
      <c r="D21" s="9">
        <v>503.62389999999999</v>
      </c>
      <c r="E21" s="4">
        <v>6.5556999999999999</v>
      </c>
      <c r="F21" s="4">
        <v>475.52280000000002</v>
      </c>
      <c r="G21" s="4">
        <v>524.80550000000005</v>
      </c>
      <c r="H21" s="10">
        <f t="shared" si="3"/>
        <v>49.282700000000034</v>
      </c>
      <c r="I21" s="10" t="str">
        <f t="shared" si="0"/>
        <v>503.6 ± 49.3</v>
      </c>
      <c r="J21" s="9">
        <f t="shared" si="1"/>
        <v>167.87463333333332</v>
      </c>
      <c r="K21">
        <f t="shared" si="2"/>
        <v>16.427566666666678</v>
      </c>
    </row>
    <row r="22" spans="1:12" ht="16" x14ac:dyDescent="0.2">
      <c r="A22" s="35"/>
      <c r="B22" s="4" t="s">
        <v>56</v>
      </c>
      <c r="C22" s="4" t="s">
        <v>57</v>
      </c>
      <c r="D22" s="9">
        <v>97.268799999999999</v>
      </c>
      <c r="E22" s="4">
        <v>22.534800000000001</v>
      </c>
      <c r="F22" s="4">
        <v>60.342100000000002</v>
      </c>
      <c r="G22" s="4">
        <v>167.2569</v>
      </c>
      <c r="H22" s="10">
        <f t="shared" si="3"/>
        <v>106.9148</v>
      </c>
      <c r="I22" s="10" t="str">
        <f t="shared" si="0"/>
        <v>97.3 ± 106.9</v>
      </c>
      <c r="J22" s="9">
        <f t="shared" si="1"/>
        <v>32.422933333333333</v>
      </c>
      <c r="K22">
        <f t="shared" si="2"/>
        <v>35.638266666666667</v>
      </c>
    </row>
    <row r="23" spans="1:12" ht="16" x14ac:dyDescent="0.2">
      <c r="A23" s="35"/>
      <c r="B23" s="4" t="s">
        <v>58</v>
      </c>
      <c r="C23" s="4" t="s">
        <v>59</v>
      </c>
      <c r="D23" s="9">
        <v>9.7109000000000005E-7</v>
      </c>
      <c r="E23" s="6">
        <v>4.3532999999999997E-11</v>
      </c>
      <c r="F23" s="4">
        <v>0</v>
      </c>
      <c r="G23" s="4">
        <v>84.639600000000002</v>
      </c>
      <c r="H23" s="10">
        <f t="shared" si="3"/>
        <v>84.639600000000002</v>
      </c>
      <c r="I23" s="10" t="str">
        <f t="shared" si="0"/>
        <v>0 ± 84.6</v>
      </c>
      <c r="J23" s="9">
        <f t="shared" si="1"/>
        <v>3.236966666666667E-7</v>
      </c>
      <c r="K23">
        <f t="shared" si="2"/>
        <v>28.213200000000001</v>
      </c>
    </row>
    <row r="24" spans="1:12" ht="16" x14ac:dyDescent="0.2">
      <c r="A24" s="35"/>
      <c r="B24" s="4" t="s">
        <v>60</v>
      </c>
      <c r="C24" s="4" t="s">
        <v>61</v>
      </c>
      <c r="D24" s="9">
        <v>97.268799999999999</v>
      </c>
      <c r="E24" s="4">
        <v>22.534800000000001</v>
      </c>
      <c r="F24" s="4">
        <v>0</v>
      </c>
      <c r="G24" s="4">
        <v>169.5598</v>
      </c>
      <c r="H24" s="10">
        <f t="shared" si="3"/>
        <v>169.5598</v>
      </c>
      <c r="I24" s="10" t="str">
        <f t="shared" si="0"/>
        <v>97.3 ± 169.6</v>
      </c>
      <c r="J24" s="9">
        <f t="shared" si="1"/>
        <v>32.422933333333333</v>
      </c>
      <c r="K24">
        <f t="shared" si="2"/>
        <v>56.519933333333334</v>
      </c>
    </row>
    <row r="25" spans="1:12" ht="16" x14ac:dyDescent="0.2">
      <c r="A25" s="35"/>
      <c r="B25" s="4" t="s">
        <v>62</v>
      </c>
      <c r="C25" s="4" t="s">
        <v>63</v>
      </c>
      <c r="D25" s="9">
        <v>33.2014</v>
      </c>
      <c r="E25" s="4">
        <v>22.3202</v>
      </c>
      <c r="F25" s="4">
        <v>21.0794</v>
      </c>
      <c r="G25" s="4">
        <v>102.06780000000001</v>
      </c>
      <c r="H25" s="10">
        <f t="shared" si="3"/>
        <v>80.988400000000013</v>
      </c>
      <c r="I25" s="10" t="str">
        <f t="shared" si="0"/>
        <v>33.2 ± 81</v>
      </c>
      <c r="J25" s="9">
        <f t="shared" si="1"/>
        <v>11.067133333333333</v>
      </c>
      <c r="K25">
        <f t="shared" si="2"/>
        <v>26.996133333333336</v>
      </c>
    </row>
    <row r="26" spans="1:12" ht="16" x14ac:dyDescent="0.2">
      <c r="A26" s="35"/>
      <c r="B26" s="4" t="s">
        <v>64</v>
      </c>
      <c r="C26" s="4" t="s">
        <v>65</v>
      </c>
      <c r="D26" s="9">
        <v>439.55650000000003</v>
      </c>
      <c r="E26" s="4">
        <v>7.3945999999999996</v>
      </c>
      <c r="F26" s="4">
        <v>406.00409999999999</v>
      </c>
      <c r="G26" s="4">
        <v>462.40789999999998</v>
      </c>
      <c r="H26" s="10">
        <f t="shared" si="3"/>
        <v>56.40379999999999</v>
      </c>
      <c r="I26" s="10" t="str">
        <f t="shared" si="0"/>
        <v>439.6 ± 56.4</v>
      </c>
      <c r="J26" s="9">
        <f t="shared" si="1"/>
        <v>146.51883333333333</v>
      </c>
      <c r="K26">
        <f t="shared" si="2"/>
        <v>18.801266666666663</v>
      </c>
    </row>
    <row r="27" spans="1:12" ht="16" x14ac:dyDescent="0.2">
      <c r="A27" s="35"/>
      <c r="B27" s="4" t="s">
        <v>66</v>
      </c>
      <c r="C27" s="4" t="s">
        <v>67</v>
      </c>
      <c r="D27" s="9">
        <v>456.58550000000002</v>
      </c>
      <c r="E27" s="4">
        <v>7.1680000000000001</v>
      </c>
      <c r="F27" s="4">
        <v>425.8134</v>
      </c>
      <c r="G27" s="4">
        <v>479.52429999999998</v>
      </c>
      <c r="H27" s="10">
        <f t="shared" si="3"/>
        <v>53.710899999999981</v>
      </c>
      <c r="I27" s="10" t="str">
        <f t="shared" si="0"/>
        <v>456.6 ± 53.7</v>
      </c>
      <c r="J27" s="9">
        <f t="shared" si="1"/>
        <v>152.19516666666667</v>
      </c>
      <c r="K27">
        <f t="shared" si="2"/>
        <v>17.903633333333328</v>
      </c>
    </row>
    <row r="28" spans="1:12" ht="16" x14ac:dyDescent="0.2">
      <c r="A28" s="36"/>
      <c r="B28" s="12" t="s">
        <v>68</v>
      </c>
      <c r="C28" s="12" t="s">
        <v>69</v>
      </c>
      <c r="D28" s="13">
        <v>503.62389999999999</v>
      </c>
      <c r="E28" s="12">
        <v>6.5556999999999999</v>
      </c>
      <c r="F28" s="12">
        <v>475.52280000000002</v>
      </c>
      <c r="G28" s="12">
        <v>524.80550000000005</v>
      </c>
      <c r="H28" s="15">
        <f t="shared" si="3"/>
        <v>49.282700000000034</v>
      </c>
      <c r="I28" s="15" t="str">
        <f t="shared" si="0"/>
        <v>503.6 ± 49.3</v>
      </c>
      <c r="J28" s="13">
        <f t="shared" si="1"/>
        <v>167.87463333333332</v>
      </c>
      <c r="K28">
        <f t="shared" si="2"/>
        <v>16.427566666666678</v>
      </c>
    </row>
    <row r="29" spans="1:12" ht="16" x14ac:dyDescent="0.2">
      <c r="A29" s="35" t="s">
        <v>70</v>
      </c>
      <c r="B29" s="4" t="s">
        <v>71</v>
      </c>
      <c r="C29" s="4" t="s">
        <v>72</v>
      </c>
      <c r="D29" s="9">
        <v>4.2838000000000003E-8</v>
      </c>
      <c r="E29" s="4">
        <v>0</v>
      </c>
      <c r="F29" s="4">
        <v>-31.304500000000001</v>
      </c>
      <c r="G29" s="4">
        <v>192.02930000000001</v>
      </c>
      <c r="H29" s="10">
        <f t="shared" si="3"/>
        <v>223.3338</v>
      </c>
      <c r="I29" s="16" t="str">
        <f t="shared" si="0"/>
        <v>0 ± 223.3</v>
      </c>
      <c r="J29" s="9">
        <f t="shared" si="1"/>
        <v>1.4279333333333334E-8</v>
      </c>
      <c r="K29">
        <f t="shared" si="2"/>
        <v>74.444599999999994</v>
      </c>
    </row>
    <row r="30" spans="1:12" ht="16" x14ac:dyDescent="0.2">
      <c r="A30" s="35"/>
      <c r="B30" s="4" t="s">
        <v>73</v>
      </c>
      <c r="C30" s="4" t="s">
        <v>74</v>
      </c>
      <c r="D30" s="9">
        <v>1.2973000000000001E-6</v>
      </c>
      <c r="E30" s="4">
        <v>0</v>
      </c>
      <c r="F30" s="4">
        <v>0</v>
      </c>
      <c r="G30" s="4">
        <v>29.8293</v>
      </c>
      <c r="H30" s="10">
        <f t="shared" si="3"/>
        <v>29.8293</v>
      </c>
      <c r="I30" s="10" t="str">
        <f t="shared" si="0"/>
        <v>0 ± 29.8</v>
      </c>
      <c r="J30" s="9">
        <f t="shared" si="1"/>
        <v>4.3243333333333333E-7</v>
      </c>
      <c r="K30">
        <f t="shared" si="2"/>
        <v>9.9430999999999994</v>
      </c>
    </row>
    <row r="31" spans="1:12" ht="16" x14ac:dyDescent="0.2">
      <c r="A31" s="35"/>
      <c r="B31" s="4" t="s">
        <v>75</v>
      </c>
      <c r="C31" s="4" t="s">
        <v>76</v>
      </c>
      <c r="D31" s="9">
        <v>3.5468E-7</v>
      </c>
      <c r="E31" s="6">
        <v>5.2908999999999999E-11</v>
      </c>
      <c r="F31" s="4">
        <v>0</v>
      </c>
      <c r="G31" s="4">
        <v>7.8710000000000004</v>
      </c>
      <c r="H31" s="10">
        <f t="shared" si="3"/>
        <v>7.8710000000000004</v>
      </c>
      <c r="I31" s="10" t="str">
        <f t="shared" si="0"/>
        <v>0 ± 7.9</v>
      </c>
      <c r="J31" s="9">
        <f t="shared" si="1"/>
        <v>1.1822666666666666E-7</v>
      </c>
      <c r="K31">
        <f t="shared" si="2"/>
        <v>2.6236666666666668</v>
      </c>
    </row>
    <row r="32" spans="1:12" ht="16" x14ac:dyDescent="0.2">
      <c r="A32" s="35"/>
      <c r="B32" s="4" t="s">
        <v>77</v>
      </c>
      <c r="C32" s="4" t="s">
        <v>78</v>
      </c>
      <c r="D32" s="9">
        <v>3.5777000000000001E-7</v>
      </c>
      <c r="E32" s="6">
        <v>8.0772999999999999E-12</v>
      </c>
      <c r="F32" s="4">
        <v>0</v>
      </c>
      <c r="G32" s="4">
        <v>7.8682999999999996</v>
      </c>
      <c r="H32" s="10">
        <f t="shared" si="3"/>
        <v>7.8682999999999996</v>
      </c>
      <c r="I32" s="10" t="str">
        <f t="shared" si="0"/>
        <v>0 ± 7.9</v>
      </c>
      <c r="J32" s="9">
        <f t="shared" si="1"/>
        <v>1.1925666666666668E-7</v>
      </c>
      <c r="K32">
        <f t="shared" si="2"/>
        <v>2.6227666666666667</v>
      </c>
      <c r="L32" s="5" t="s">
        <v>79</v>
      </c>
    </row>
    <row r="33" spans="1:11" ht="16" x14ac:dyDescent="0.2">
      <c r="A33" s="36"/>
      <c r="B33" s="12" t="s">
        <v>80</v>
      </c>
      <c r="C33" s="12" t="s">
        <v>81</v>
      </c>
      <c r="D33" s="13">
        <v>8.8122000000000007</v>
      </c>
      <c r="E33" s="12">
        <v>0.13550000000000001</v>
      </c>
      <c r="F33" s="12">
        <v>8.3910999999999998</v>
      </c>
      <c r="G33" s="12">
        <v>17.273099999999999</v>
      </c>
      <c r="H33" s="15">
        <f t="shared" si="3"/>
        <v>8.8819999999999997</v>
      </c>
      <c r="I33" s="15" t="str">
        <f t="shared" si="0"/>
        <v>8.8 ± 8.9</v>
      </c>
      <c r="J33" s="13">
        <f t="shared" si="1"/>
        <v>2.9374000000000002</v>
      </c>
      <c r="K33">
        <f t="shared" si="2"/>
        <v>2.9606666666666666</v>
      </c>
    </row>
    <row r="34" spans="1:11" ht="14.5" customHeight="1" x14ac:dyDescent="0.2">
      <c r="A34" s="35" t="s">
        <v>82</v>
      </c>
      <c r="B34" s="4" t="s">
        <v>83</v>
      </c>
      <c r="C34" s="4" t="s">
        <v>84</v>
      </c>
      <c r="D34" s="9">
        <v>406.35509999999999</v>
      </c>
      <c r="E34" s="4">
        <v>21.207899999999999</v>
      </c>
      <c r="F34" s="4">
        <v>347.3546</v>
      </c>
      <c r="G34" s="4">
        <v>422.28870000000001</v>
      </c>
      <c r="H34" s="10">
        <f t="shared" si="3"/>
        <v>74.934100000000001</v>
      </c>
      <c r="I34" s="10" t="str">
        <f t="shared" si="0"/>
        <v>406.4 ± 74.9</v>
      </c>
      <c r="J34" s="9">
        <f t="shared" si="1"/>
        <v>135.45169999999999</v>
      </c>
      <c r="K34">
        <f t="shared" si="2"/>
        <v>24.978033333333332</v>
      </c>
    </row>
    <row r="35" spans="1:11" ht="16" x14ac:dyDescent="0.2">
      <c r="A35" s="35"/>
      <c r="B35" s="4" t="s">
        <v>85</v>
      </c>
      <c r="C35" s="4" t="s">
        <v>86</v>
      </c>
      <c r="D35" s="9">
        <v>406.35509999999999</v>
      </c>
      <c r="E35" s="4">
        <v>21.207899999999999</v>
      </c>
      <c r="F35" s="4">
        <v>347.3546</v>
      </c>
      <c r="G35" s="4">
        <v>422.28870000000001</v>
      </c>
      <c r="H35" s="10">
        <f t="shared" si="3"/>
        <v>74.934100000000001</v>
      </c>
      <c r="I35" s="10" t="str">
        <f t="shared" si="0"/>
        <v>406.4 ± 74.9</v>
      </c>
      <c r="J35" s="9">
        <f t="shared" si="1"/>
        <v>135.45169999999999</v>
      </c>
      <c r="K35">
        <f t="shared" si="2"/>
        <v>24.978033333333332</v>
      </c>
    </row>
    <row r="36" spans="1:11" ht="16" x14ac:dyDescent="0.2">
      <c r="A36" s="35"/>
      <c r="B36" s="4" t="s">
        <v>87</v>
      </c>
      <c r="C36" s="4" t="s">
        <v>88</v>
      </c>
      <c r="D36" s="9">
        <v>406.35509999999999</v>
      </c>
      <c r="E36" s="4">
        <v>21.207899999999999</v>
      </c>
      <c r="F36" s="4">
        <v>347.3546</v>
      </c>
      <c r="G36" s="4">
        <v>422.28870000000001</v>
      </c>
      <c r="H36" s="10">
        <f t="shared" si="3"/>
        <v>74.934100000000001</v>
      </c>
      <c r="I36" s="10" t="str">
        <f t="shared" si="0"/>
        <v>406.4 ± 74.9</v>
      </c>
      <c r="J36" s="9">
        <f t="shared" si="1"/>
        <v>135.45169999999999</v>
      </c>
      <c r="K36">
        <f t="shared" si="2"/>
        <v>24.978033333333332</v>
      </c>
    </row>
    <row r="37" spans="1:11" ht="16" x14ac:dyDescent="0.2">
      <c r="A37" s="36"/>
      <c r="B37" s="12" t="s">
        <v>89</v>
      </c>
      <c r="C37" s="12" t="s">
        <v>90</v>
      </c>
      <c r="D37" s="13">
        <v>359.3168</v>
      </c>
      <c r="E37" s="12">
        <v>21.586099999999998</v>
      </c>
      <c r="F37" s="12">
        <v>193.43549999999999</v>
      </c>
      <c r="G37" s="12">
        <v>375.15480000000002</v>
      </c>
      <c r="H37" s="15">
        <f t="shared" si="3"/>
        <v>181.71930000000003</v>
      </c>
      <c r="I37" s="15" t="str">
        <f t="shared" si="0"/>
        <v>359.3 ± 181.7</v>
      </c>
      <c r="J37" s="13">
        <f t="shared" si="1"/>
        <v>119.77226666666667</v>
      </c>
      <c r="K37">
        <f t="shared" si="2"/>
        <v>60.573100000000011</v>
      </c>
    </row>
    <row r="38" spans="1:11" ht="16" x14ac:dyDescent="0.2">
      <c r="A38" s="35" t="s">
        <v>91</v>
      </c>
      <c r="B38" s="4" t="s">
        <v>92</v>
      </c>
      <c r="C38" s="4" t="s">
        <v>93</v>
      </c>
      <c r="D38" s="9">
        <v>135.37479999999999</v>
      </c>
      <c r="E38" s="4">
        <v>20.460799999999999</v>
      </c>
      <c r="F38" s="4">
        <v>0</v>
      </c>
      <c r="G38" s="4">
        <v>190.58439999999999</v>
      </c>
      <c r="H38" s="10">
        <f t="shared" si="3"/>
        <v>190.58439999999999</v>
      </c>
      <c r="I38" s="15" t="str">
        <f t="shared" si="0"/>
        <v>135.4 ± 190.6</v>
      </c>
      <c r="J38" s="9">
        <f t="shared" si="1"/>
        <v>45.124933333333331</v>
      </c>
      <c r="K38">
        <f t="shared" si="2"/>
        <v>63.528133333333329</v>
      </c>
    </row>
    <row r="39" spans="1:11" ht="16" x14ac:dyDescent="0.2">
      <c r="A39" s="35"/>
      <c r="B39" s="4" t="s">
        <v>94</v>
      </c>
      <c r="C39" s="4" t="s">
        <v>95</v>
      </c>
      <c r="D39" s="9">
        <v>478.52120000000002</v>
      </c>
      <c r="E39" s="4">
        <v>21.0901</v>
      </c>
      <c r="F39" s="4">
        <v>460.36070000000001</v>
      </c>
      <c r="G39" s="4">
        <v>536.82709999999997</v>
      </c>
      <c r="H39" s="10">
        <f t="shared" si="3"/>
        <v>76.466399999999965</v>
      </c>
      <c r="I39" s="10" t="str">
        <f t="shared" si="0"/>
        <v>478.5 ± 76.5</v>
      </c>
      <c r="J39" s="9">
        <f t="shared" si="1"/>
        <v>159.50706666666667</v>
      </c>
      <c r="K39">
        <f t="shared" si="2"/>
        <v>25.488799999999987</v>
      </c>
    </row>
    <row r="40" spans="1:11" ht="14.5" customHeight="1" x14ac:dyDescent="0.2">
      <c r="A40" s="35"/>
      <c r="B40" s="4" t="s">
        <v>96</v>
      </c>
      <c r="C40" s="4" t="s">
        <v>97</v>
      </c>
      <c r="D40" s="9">
        <v>406.35509999999999</v>
      </c>
      <c r="E40" s="4">
        <v>21.207899999999999</v>
      </c>
      <c r="F40" s="4">
        <v>347.3546</v>
      </c>
      <c r="G40" s="4">
        <v>422.28870000000001</v>
      </c>
      <c r="H40" s="10">
        <f t="shared" si="3"/>
        <v>74.934100000000001</v>
      </c>
      <c r="I40" s="10" t="str">
        <f t="shared" si="0"/>
        <v>406.4 ± 74.9</v>
      </c>
      <c r="J40" s="9">
        <f t="shared" si="1"/>
        <v>135.45169999999999</v>
      </c>
      <c r="K40">
        <f t="shared" si="2"/>
        <v>24.978033333333332</v>
      </c>
    </row>
    <row r="41" spans="1:11" ht="16" x14ac:dyDescent="0.2">
      <c r="A41" s="35"/>
      <c r="B41" s="4" t="s">
        <v>98</v>
      </c>
      <c r="C41" s="4" t="s">
        <v>99</v>
      </c>
      <c r="D41" s="9">
        <v>406.35509999999999</v>
      </c>
      <c r="E41" s="4">
        <v>21.207899999999999</v>
      </c>
      <c r="F41" s="4">
        <v>347.3546</v>
      </c>
      <c r="G41" s="4">
        <v>422.28870000000001</v>
      </c>
      <c r="H41" s="10">
        <f t="shared" si="3"/>
        <v>74.934100000000001</v>
      </c>
      <c r="I41" s="10" t="str">
        <f t="shared" si="0"/>
        <v>406.4 ± 74.9</v>
      </c>
      <c r="J41" s="9">
        <f t="shared" si="1"/>
        <v>135.45169999999999</v>
      </c>
      <c r="K41">
        <f t="shared" si="2"/>
        <v>24.978033333333332</v>
      </c>
    </row>
    <row r="42" spans="1:11" ht="16" x14ac:dyDescent="0.2">
      <c r="A42" s="36"/>
      <c r="B42" s="12" t="s">
        <v>100</v>
      </c>
      <c r="C42" s="12" t="s">
        <v>101</v>
      </c>
      <c r="D42" s="13">
        <v>47.0383</v>
      </c>
      <c r="E42" s="12">
        <v>0.72330000000000005</v>
      </c>
      <c r="F42" s="12">
        <v>23.8429</v>
      </c>
      <c r="G42" s="12">
        <v>242.86250000000001</v>
      </c>
      <c r="H42" s="15">
        <f t="shared" si="3"/>
        <v>219.01960000000003</v>
      </c>
      <c r="I42" s="15" t="str">
        <f t="shared" si="0"/>
        <v>47 ± 219</v>
      </c>
      <c r="J42" s="13">
        <f t="shared" si="1"/>
        <v>15.679433333333334</v>
      </c>
      <c r="K42">
        <f t="shared" si="2"/>
        <v>73.006533333333337</v>
      </c>
    </row>
    <row r="43" spans="1:11" ht="16" x14ac:dyDescent="0.2">
      <c r="A43" s="35" t="s">
        <v>102</v>
      </c>
      <c r="B43" s="4" t="s">
        <v>103</v>
      </c>
      <c r="C43" s="4" t="s">
        <v>104</v>
      </c>
      <c r="D43" s="9">
        <v>29.413799999999998</v>
      </c>
      <c r="E43" s="4">
        <v>0.45229999999999998</v>
      </c>
      <c r="F43" s="4">
        <v>23.795100000000001</v>
      </c>
      <c r="G43" s="4">
        <v>34.933300000000003</v>
      </c>
      <c r="H43" s="10">
        <f t="shared" si="3"/>
        <v>11.138200000000001</v>
      </c>
      <c r="I43" s="10" t="str">
        <f t="shared" si="0"/>
        <v>29.4 ± 11.1</v>
      </c>
      <c r="J43" s="9">
        <f t="shared" si="1"/>
        <v>9.8045999999999989</v>
      </c>
      <c r="K43">
        <f t="shared" si="2"/>
        <v>3.7127333333333339</v>
      </c>
    </row>
    <row r="44" spans="1:11" ht="16" x14ac:dyDescent="0.2">
      <c r="A44" s="35"/>
      <c r="B44" s="4" t="s">
        <v>105</v>
      </c>
      <c r="C44" s="4" t="s">
        <v>106</v>
      </c>
      <c r="D44" s="9">
        <v>13.0397</v>
      </c>
      <c r="E44" s="4">
        <v>0.20050000000000001</v>
      </c>
      <c r="F44" s="4">
        <v>8.3850999999999996</v>
      </c>
      <c r="G44" s="4">
        <v>15.485300000000001</v>
      </c>
      <c r="H44" s="10">
        <f t="shared" si="3"/>
        <v>7.100200000000001</v>
      </c>
      <c r="I44" s="10" t="str">
        <f t="shared" si="0"/>
        <v>13 ± 7.1</v>
      </c>
      <c r="J44" s="9">
        <f t="shared" si="1"/>
        <v>4.3465666666666669</v>
      </c>
      <c r="K44">
        <f t="shared" si="2"/>
        <v>2.3667333333333338</v>
      </c>
    </row>
    <row r="45" spans="1:11" ht="16" x14ac:dyDescent="0.2">
      <c r="A45" s="35"/>
      <c r="B45" s="4" t="s">
        <v>107</v>
      </c>
      <c r="C45" s="4" t="s">
        <v>108</v>
      </c>
      <c r="D45" s="9">
        <v>-0.29770000000000002</v>
      </c>
      <c r="E45" s="4">
        <v>4.5999999999999999E-3</v>
      </c>
      <c r="F45" s="4">
        <v>-4.2206999999999999</v>
      </c>
      <c r="G45" s="4">
        <v>-0.28349999999999997</v>
      </c>
      <c r="H45" s="10">
        <f t="shared" si="3"/>
        <v>3.9371999999999998</v>
      </c>
      <c r="I45" s="15" t="str">
        <f t="shared" si="0"/>
        <v>-0.3 ± 3.9</v>
      </c>
      <c r="J45" s="9">
        <f t="shared" si="1"/>
        <v>-9.923333333333334E-2</v>
      </c>
      <c r="K45">
        <f t="shared" si="2"/>
        <v>1.3124</v>
      </c>
    </row>
    <row r="46" spans="1:11" ht="14.5" customHeight="1" x14ac:dyDescent="0.2">
      <c r="A46" s="35"/>
      <c r="B46" s="4" t="s">
        <v>109</v>
      </c>
      <c r="C46" s="4" t="s">
        <v>110</v>
      </c>
      <c r="D46" s="9">
        <v>242.03899999999999</v>
      </c>
      <c r="E46" s="4">
        <v>3.7216</v>
      </c>
      <c r="F46" s="4">
        <v>226.16040000000001</v>
      </c>
      <c r="G46" s="4">
        <v>287.48099999999999</v>
      </c>
      <c r="H46" s="10">
        <f t="shared" si="3"/>
        <v>61.320599999999985</v>
      </c>
      <c r="I46" s="10" t="str">
        <f t="shared" si="0"/>
        <v>242 ± 61.3</v>
      </c>
      <c r="J46" s="9">
        <f t="shared" si="1"/>
        <v>80.679666666666662</v>
      </c>
      <c r="K46">
        <f t="shared" si="2"/>
        <v>20.440199999999994</v>
      </c>
    </row>
    <row r="47" spans="1:11" ht="16" x14ac:dyDescent="0.2">
      <c r="A47" s="35"/>
      <c r="B47" s="4" t="s">
        <v>111</v>
      </c>
      <c r="C47" s="4" t="s">
        <v>112</v>
      </c>
      <c r="D47" s="9">
        <v>45.073399999999999</v>
      </c>
      <c r="E47" s="4">
        <v>0.69310000000000005</v>
      </c>
      <c r="F47" s="4">
        <v>42.92</v>
      </c>
      <c r="G47" s="4">
        <v>53.531500000000001</v>
      </c>
      <c r="H47" s="10">
        <f t="shared" si="3"/>
        <v>10.611499999999999</v>
      </c>
      <c r="I47" s="10" t="str">
        <f t="shared" si="0"/>
        <v>45.1 ± 10.6</v>
      </c>
      <c r="J47" s="9">
        <f t="shared" si="1"/>
        <v>15.024466666666667</v>
      </c>
      <c r="K47">
        <f t="shared" si="2"/>
        <v>3.5371666666666663</v>
      </c>
    </row>
    <row r="48" spans="1:11" ht="16" x14ac:dyDescent="0.2">
      <c r="A48" s="35"/>
      <c r="B48" s="4" t="s">
        <v>113</v>
      </c>
      <c r="C48" s="4" t="s">
        <v>114</v>
      </c>
      <c r="D48" s="9">
        <v>10.122199999999999</v>
      </c>
      <c r="E48" s="4">
        <v>0.15559999999999999</v>
      </c>
      <c r="F48" s="4">
        <v>9.6386000000000003</v>
      </c>
      <c r="G48" s="4">
        <v>12.021599999999999</v>
      </c>
      <c r="H48" s="10">
        <f t="shared" si="3"/>
        <v>2.3829999999999991</v>
      </c>
      <c r="I48" s="10" t="str">
        <f t="shared" si="0"/>
        <v>10.1 ± 2.4</v>
      </c>
      <c r="J48" s="9">
        <f t="shared" si="1"/>
        <v>3.3740666666666663</v>
      </c>
      <c r="K48">
        <f t="shared" si="2"/>
        <v>0.794333333333333</v>
      </c>
    </row>
    <row r="49" spans="1:11" ht="32" x14ac:dyDescent="0.2">
      <c r="A49" s="35"/>
      <c r="B49" s="4" t="s">
        <v>115</v>
      </c>
      <c r="C49" s="4" t="s">
        <v>116</v>
      </c>
      <c r="D49" s="9">
        <v>10.360300000000001</v>
      </c>
      <c r="E49" s="4">
        <v>0.1593</v>
      </c>
      <c r="F49" s="4">
        <v>9.8653999999999993</v>
      </c>
      <c r="G49" s="4">
        <v>12.304500000000001</v>
      </c>
      <c r="H49" s="10">
        <f t="shared" si="3"/>
        <v>2.4391000000000016</v>
      </c>
      <c r="I49" s="10" t="str">
        <f t="shared" si="0"/>
        <v>10.4 ± 2.4</v>
      </c>
      <c r="J49" s="9">
        <f t="shared" si="1"/>
        <v>3.4534333333333334</v>
      </c>
      <c r="K49">
        <f t="shared" si="2"/>
        <v>0.81303333333333383</v>
      </c>
    </row>
    <row r="50" spans="1:11" ht="16" x14ac:dyDescent="0.2">
      <c r="A50" s="35"/>
      <c r="B50" s="4" t="s">
        <v>117</v>
      </c>
      <c r="C50" s="4" t="s">
        <v>118</v>
      </c>
      <c r="D50" s="9">
        <v>69.664299999999997</v>
      </c>
      <c r="E50" s="4">
        <v>1.0711999999999999</v>
      </c>
      <c r="F50" s="4">
        <v>66.334999999999994</v>
      </c>
      <c r="G50" s="4">
        <v>85.324799999999996</v>
      </c>
      <c r="H50" s="10">
        <f t="shared" si="3"/>
        <v>18.989800000000002</v>
      </c>
      <c r="I50" s="10" t="str">
        <f t="shared" si="0"/>
        <v>69.7 ± 19</v>
      </c>
      <c r="J50" s="9">
        <f t="shared" si="1"/>
        <v>23.221433333333334</v>
      </c>
      <c r="K50">
        <f t="shared" si="2"/>
        <v>6.3299333333333339</v>
      </c>
    </row>
    <row r="51" spans="1:11" ht="16" x14ac:dyDescent="0.2">
      <c r="A51" s="35"/>
      <c r="B51" s="4" t="s">
        <v>119</v>
      </c>
      <c r="C51" s="4" t="s">
        <v>120</v>
      </c>
      <c r="D51" s="9">
        <v>11.670299999999999</v>
      </c>
      <c r="E51" s="4">
        <v>0.1794</v>
      </c>
      <c r="F51" s="4">
        <v>11.1127</v>
      </c>
      <c r="G51" s="4">
        <v>13.860200000000001</v>
      </c>
      <c r="H51" s="10">
        <f t="shared" si="3"/>
        <v>2.7475000000000005</v>
      </c>
      <c r="I51" s="10" t="str">
        <f t="shared" si="0"/>
        <v>11.7 ± 2.7</v>
      </c>
      <c r="J51" s="9">
        <f t="shared" si="1"/>
        <v>3.8900999999999999</v>
      </c>
      <c r="K51">
        <f t="shared" si="2"/>
        <v>0.9158333333333335</v>
      </c>
    </row>
    <row r="52" spans="1:11" ht="16" x14ac:dyDescent="0.2">
      <c r="A52" s="35"/>
      <c r="B52" s="4" t="s">
        <v>121</v>
      </c>
      <c r="C52" s="4" t="s">
        <v>122</v>
      </c>
      <c r="D52" s="9">
        <v>17.505400000000002</v>
      </c>
      <c r="E52" s="4">
        <v>0.26919999999999999</v>
      </c>
      <c r="F52" s="4">
        <v>16.6691</v>
      </c>
      <c r="G52" s="4">
        <v>20.790299999999998</v>
      </c>
      <c r="H52" s="10">
        <f t="shared" si="3"/>
        <v>4.1211999999999982</v>
      </c>
      <c r="I52" s="10" t="str">
        <f t="shared" si="0"/>
        <v>17.5 ± 4.1</v>
      </c>
      <c r="J52" s="9">
        <f t="shared" si="1"/>
        <v>5.8351333333333342</v>
      </c>
      <c r="K52">
        <f t="shared" si="2"/>
        <v>1.3737333333333328</v>
      </c>
    </row>
    <row r="53" spans="1:11" ht="16" x14ac:dyDescent="0.2">
      <c r="A53" s="35"/>
      <c r="B53" s="4" t="s">
        <v>123</v>
      </c>
      <c r="C53" s="4" t="s">
        <v>124</v>
      </c>
      <c r="D53" s="9">
        <v>22.626000000000001</v>
      </c>
      <c r="E53" s="4">
        <v>0.34789999999999999</v>
      </c>
      <c r="F53" s="4">
        <v>21.544699999999999</v>
      </c>
      <c r="G53" s="4">
        <v>32.527500000000003</v>
      </c>
      <c r="H53" s="10">
        <f t="shared" si="3"/>
        <v>10.982800000000005</v>
      </c>
      <c r="I53" s="10" t="str">
        <f t="shared" si="0"/>
        <v>22.6 ± 11</v>
      </c>
      <c r="J53" s="9">
        <f t="shared" si="1"/>
        <v>7.5420000000000007</v>
      </c>
      <c r="K53">
        <f t="shared" si="2"/>
        <v>3.6609333333333347</v>
      </c>
    </row>
    <row r="54" spans="1:11" ht="16" x14ac:dyDescent="0.2">
      <c r="A54" s="35"/>
      <c r="B54" s="4" t="s">
        <v>125</v>
      </c>
      <c r="C54" s="4" t="s">
        <v>126</v>
      </c>
      <c r="D54" s="9">
        <v>7.1244999999999995E-7</v>
      </c>
      <c r="E54" s="6">
        <v>4.1395000000000003E-11</v>
      </c>
      <c r="F54" s="4" t="s">
        <v>169</v>
      </c>
      <c r="G54" s="4">
        <v>7.8711000000000002</v>
      </c>
      <c r="H54" s="10"/>
      <c r="I54" s="10" t="str">
        <f t="shared" si="0"/>
        <v>0 ± 0</v>
      </c>
      <c r="J54" s="9">
        <f t="shared" si="1"/>
        <v>2.3748333333333333E-7</v>
      </c>
      <c r="K54">
        <f t="shared" si="2"/>
        <v>0</v>
      </c>
    </row>
    <row r="55" spans="1:11" ht="16" x14ac:dyDescent="0.2">
      <c r="A55" s="35"/>
      <c r="B55" s="4" t="s">
        <v>127</v>
      </c>
      <c r="C55" s="4" t="s">
        <v>128</v>
      </c>
      <c r="D55" s="9">
        <v>2.1435</v>
      </c>
      <c r="E55" s="4">
        <v>3.3000000000000002E-2</v>
      </c>
      <c r="F55" s="4">
        <v>2.0411000000000001</v>
      </c>
      <c r="G55" s="4">
        <v>2.5457999999999998</v>
      </c>
      <c r="H55" s="10">
        <f t="shared" si="3"/>
        <v>0.5046999999999997</v>
      </c>
      <c r="I55" s="10" t="str">
        <f t="shared" si="0"/>
        <v>2.1 ± 0.5</v>
      </c>
      <c r="J55" s="9">
        <f t="shared" si="1"/>
        <v>0.71450000000000002</v>
      </c>
      <c r="K55">
        <f t="shared" si="2"/>
        <v>0.16823333333333323</v>
      </c>
    </row>
    <row r="56" spans="1:11" ht="16" x14ac:dyDescent="0.2">
      <c r="A56" s="35"/>
      <c r="B56" s="4" t="s">
        <v>129</v>
      </c>
      <c r="C56" s="4" t="s">
        <v>130</v>
      </c>
      <c r="D56" s="9">
        <v>6.6687000000000003</v>
      </c>
      <c r="E56" s="4">
        <v>0.10249999999999999</v>
      </c>
      <c r="F56" s="4">
        <v>6.3501000000000003</v>
      </c>
      <c r="G56" s="4">
        <v>7.9200999999999997</v>
      </c>
      <c r="H56" s="10">
        <f t="shared" si="3"/>
        <v>1.5699999999999994</v>
      </c>
      <c r="I56" s="10" t="str">
        <f t="shared" si="0"/>
        <v>6.7 ± 1.6</v>
      </c>
      <c r="J56" s="9">
        <f t="shared" si="1"/>
        <v>2.2229000000000001</v>
      </c>
      <c r="K56">
        <f t="shared" si="2"/>
        <v>0.5233333333333331</v>
      </c>
    </row>
    <row r="57" spans="1:11" ht="16" x14ac:dyDescent="0.2">
      <c r="A57" s="35"/>
      <c r="B57" s="4" t="s">
        <v>131</v>
      </c>
      <c r="C57" s="4" t="s">
        <v>132</v>
      </c>
      <c r="D57" s="9">
        <v>15.123699999999999</v>
      </c>
      <c r="E57" s="4">
        <v>0.23250000000000001</v>
      </c>
      <c r="F57" s="4">
        <v>14.401199999999999</v>
      </c>
      <c r="G57" s="4">
        <v>17.9617</v>
      </c>
      <c r="H57" s="10">
        <f t="shared" si="3"/>
        <v>3.5605000000000011</v>
      </c>
      <c r="I57" s="10" t="str">
        <f t="shared" si="0"/>
        <v>15.1 ± 3.6</v>
      </c>
      <c r="J57" s="9">
        <f t="shared" si="1"/>
        <v>5.0412333333333335</v>
      </c>
      <c r="K57">
        <f t="shared" si="2"/>
        <v>1.1868333333333336</v>
      </c>
    </row>
    <row r="58" spans="1:11" ht="16" x14ac:dyDescent="0.2">
      <c r="A58" s="35"/>
      <c r="B58" s="4" t="s">
        <v>133</v>
      </c>
      <c r="C58" s="4" t="s">
        <v>134</v>
      </c>
      <c r="D58" s="9">
        <v>13.158799999999999</v>
      </c>
      <c r="E58" s="4">
        <v>0.20230000000000001</v>
      </c>
      <c r="F58" s="4">
        <v>12.530200000000001</v>
      </c>
      <c r="G58" s="4">
        <v>15.6281</v>
      </c>
      <c r="H58" s="10">
        <f t="shared" si="3"/>
        <v>3.0978999999999992</v>
      </c>
      <c r="I58" s="10" t="str">
        <f t="shared" si="0"/>
        <v>13.2 ± 3.1</v>
      </c>
      <c r="J58" s="9">
        <f t="shared" si="1"/>
        <v>4.3862666666666668</v>
      </c>
      <c r="K58">
        <f t="shared" si="2"/>
        <v>1.0326333333333331</v>
      </c>
    </row>
    <row r="59" spans="1:11" ht="16" x14ac:dyDescent="0.2">
      <c r="A59" s="35"/>
      <c r="B59" s="4" t="s">
        <v>135</v>
      </c>
      <c r="C59" s="4" t="s">
        <v>136</v>
      </c>
      <c r="D59" s="9">
        <v>10.360300000000001</v>
      </c>
      <c r="E59" s="4">
        <v>0.1593</v>
      </c>
      <c r="F59" s="4">
        <v>9.8653999999999993</v>
      </c>
      <c r="G59" s="4">
        <v>12.304500000000001</v>
      </c>
      <c r="H59" s="10">
        <f t="shared" si="3"/>
        <v>2.4391000000000016</v>
      </c>
      <c r="I59" s="10" t="str">
        <f t="shared" si="0"/>
        <v>10.4 ± 2.4</v>
      </c>
      <c r="J59" s="9">
        <f t="shared" si="1"/>
        <v>3.4534333333333334</v>
      </c>
      <c r="K59">
        <f t="shared" si="2"/>
        <v>0.81303333333333383</v>
      </c>
    </row>
    <row r="60" spans="1:11" ht="16" x14ac:dyDescent="0.2">
      <c r="A60" s="35"/>
      <c r="B60" s="4" t="s">
        <v>137</v>
      </c>
      <c r="C60" s="4" t="s">
        <v>138</v>
      </c>
      <c r="D60" s="9">
        <v>6.6687000000000003</v>
      </c>
      <c r="E60" s="4">
        <v>0.10249999999999999</v>
      </c>
      <c r="F60" s="4">
        <v>6.3501000000000003</v>
      </c>
      <c r="G60" s="4">
        <v>7.9200999999999997</v>
      </c>
      <c r="H60" s="10">
        <f t="shared" si="3"/>
        <v>1.5699999999999994</v>
      </c>
      <c r="I60" s="10" t="str">
        <f t="shared" si="0"/>
        <v>6.7 ± 1.6</v>
      </c>
      <c r="J60" s="9">
        <f t="shared" si="1"/>
        <v>2.2229000000000001</v>
      </c>
      <c r="K60">
        <f t="shared" si="2"/>
        <v>0.5233333333333331</v>
      </c>
    </row>
    <row r="61" spans="1:11" ht="32" x14ac:dyDescent="0.2">
      <c r="A61" s="35"/>
      <c r="B61" s="4" t="s">
        <v>139</v>
      </c>
      <c r="C61" s="4" t="s">
        <v>140</v>
      </c>
      <c r="D61" s="9">
        <v>2.1435</v>
      </c>
      <c r="E61" s="4">
        <v>3.3000000000000002E-2</v>
      </c>
      <c r="F61" s="4">
        <v>2.0411000000000001</v>
      </c>
      <c r="G61" s="4">
        <v>2.5457999999999998</v>
      </c>
      <c r="H61" s="10">
        <f t="shared" si="3"/>
        <v>0.5046999999999997</v>
      </c>
      <c r="I61" s="10" t="str">
        <f t="shared" si="0"/>
        <v>2.1 ± 0.5</v>
      </c>
      <c r="J61" s="9">
        <f t="shared" si="1"/>
        <v>0.71450000000000002</v>
      </c>
      <c r="K61">
        <f t="shared" si="2"/>
        <v>0.16823333333333323</v>
      </c>
    </row>
    <row r="62" spans="1:11" ht="16" x14ac:dyDescent="0.2">
      <c r="A62" s="35"/>
      <c r="B62" s="4" t="s">
        <v>141</v>
      </c>
      <c r="C62" s="4" t="s">
        <v>142</v>
      </c>
      <c r="D62" s="9">
        <v>6.6687000000000003</v>
      </c>
      <c r="E62" s="4">
        <v>0.10249999999999999</v>
      </c>
      <c r="F62" s="4">
        <v>6.3501000000000003</v>
      </c>
      <c r="G62" s="4">
        <v>7.9200999999999997</v>
      </c>
      <c r="H62" s="10">
        <f t="shared" si="3"/>
        <v>1.5699999999999994</v>
      </c>
      <c r="I62" s="10" t="str">
        <f t="shared" si="0"/>
        <v>6.7 ± 1.6</v>
      </c>
      <c r="J62" s="9">
        <f t="shared" si="1"/>
        <v>2.2229000000000001</v>
      </c>
      <c r="K62">
        <f t="shared" si="2"/>
        <v>0.5233333333333331</v>
      </c>
    </row>
    <row r="63" spans="1:11" ht="16" x14ac:dyDescent="0.2">
      <c r="A63" s="35"/>
      <c r="B63" s="4" t="s">
        <v>143</v>
      </c>
      <c r="C63" s="4" t="s">
        <v>144</v>
      </c>
      <c r="D63" s="9">
        <v>9.4672000000000001</v>
      </c>
      <c r="E63" s="4">
        <v>0.14560000000000001</v>
      </c>
      <c r="F63" s="4">
        <v>9.0149000000000008</v>
      </c>
      <c r="G63" s="4">
        <v>11.2437</v>
      </c>
      <c r="H63" s="10">
        <f t="shared" si="3"/>
        <v>2.2287999999999997</v>
      </c>
      <c r="I63" s="10" t="str">
        <f t="shared" si="0"/>
        <v>9.5 ± 2.2</v>
      </c>
      <c r="J63" s="9">
        <f t="shared" si="1"/>
        <v>3.1557333333333335</v>
      </c>
      <c r="K63">
        <f t="shared" si="2"/>
        <v>0.74293333333333322</v>
      </c>
    </row>
    <row r="64" spans="1:11" ht="32" x14ac:dyDescent="0.2">
      <c r="A64" s="35"/>
      <c r="B64" s="4" t="s">
        <v>145</v>
      </c>
      <c r="C64" s="4" t="s">
        <v>146</v>
      </c>
      <c r="D64" s="9">
        <v>18.994</v>
      </c>
      <c r="E64" s="4">
        <v>0.29210000000000003</v>
      </c>
      <c r="F64" s="4">
        <v>18.086500000000001</v>
      </c>
      <c r="G64" s="4">
        <v>22.558199999999999</v>
      </c>
      <c r="H64" s="10">
        <f t="shared" si="3"/>
        <v>4.4716999999999985</v>
      </c>
      <c r="I64" s="10" t="str">
        <f t="shared" si="0"/>
        <v>19 ± 4.5</v>
      </c>
      <c r="J64" s="9">
        <f t="shared" si="1"/>
        <v>6.3313333333333333</v>
      </c>
      <c r="K64">
        <f t="shared" si="2"/>
        <v>1.4905666666666662</v>
      </c>
    </row>
    <row r="65" spans="1:11" ht="80" x14ac:dyDescent="0.2">
      <c r="A65" s="4"/>
      <c r="B65" s="4" t="s">
        <v>147</v>
      </c>
      <c r="C65" s="4" t="s">
        <v>148</v>
      </c>
      <c r="D65" s="9">
        <v>59.542200000000001</v>
      </c>
      <c r="E65" s="4">
        <v>0.91549999999999998</v>
      </c>
      <c r="F65" s="4">
        <v>56.697499999999998</v>
      </c>
      <c r="G65" s="4">
        <v>70.715400000000002</v>
      </c>
      <c r="H65" s="10">
        <f t="shared" si="3"/>
        <v>14.017900000000004</v>
      </c>
      <c r="I65" s="10" t="str">
        <f t="shared" si="0"/>
        <v>59.5 ± 14</v>
      </c>
      <c r="J65" s="9">
        <f t="shared" si="1"/>
        <v>19.8474</v>
      </c>
      <c r="K65">
        <f t="shared" si="2"/>
        <v>4.6726333333333345</v>
      </c>
    </row>
    <row r="66" spans="1:11" ht="32" x14ac:dyDescent="0.2">
      <c r="A66" s="4"/>
      <c r="B66" s="4" t="s">
        <v>149</v>
      </c>
      <c r="C66" s="4" t="s">
        <v>150</v>
      </c>
      <c r="D66" s="9">
        <v>3855.5</v>
      </c>
      <c r="E66" s="4">
        <v>68.069599999999994</v>
      </c>
      <c r="F66" s="6">
        <v>2990.6</v>
      </c>
      <c r="G66" s="6">
        <v>4113.3</v>
      </c>
      <c r="H66" s="10">
        <f t="shared" si="3"/>
        <v>1122.7000000000003</v>
      </c>
      <c r="I66" s="10" t="str">
        <f t="shared" si="0"/>
        <v>3855.5 ± 1122.7</v>
      </c>
      <c r="J66" s="9">
        <f t="shared" si="1"/>
        <v>1285.1666666666667</v>
      </c>
      <c r="K66">
        <f t="shared" si="2"/>
        <v>374.23333333333341</v>
      </c>
    </row>
    <row r="67" spans="1:11" ht="16" x14ac:dyDescent="0.2">
      <c r="A67" s="4"/>
      <c r="B67" s="4" t="s">
        <v>151</v>
      </c>
      <c r="C67" s="4" t="s">
        <v>152</v>
      </c>
      <c r="D67" s="9">
        <v>9.9999999999999995E-8</v>
      </c>
      <c r="E67" s="6">
        <v>9.6036E-12</v>
      </c>
      <c r="F67" s="4">
        <v>0</v>
      </c>
      <c r="G67" s="4">
        <v>464.97370000000001</v>
      </c>
      <c r="H67" s="10">
        <f t="shared" si="3"/>
        <v>464.97370000000001</v>
      </c>
      <c r="I67" s="10" t="str">
        <f t="shared" si="0"/>
        <v>0 ± 465</v>
      </c>
      <c r="J67" s="9">
        <f t="shared" si="1"/>
        <v>3.3333333333333334E-8</v>
      </c>
      <c r="K67">
        <f t="shared" si="2"/>
        <v>154.99123333333333</v>
      </c>
    </row>
    <row r="68" spans="1:11" ht="32" x14ac:dyDescent="0.2">
      <c r="A68" s="4"/>
      <c r="B68" s="4" t="s">
        <v>153</v>
      </c>
      <c r="C68" s="4" t="s">
        <v>154</v>
      </c>
      <c r="D68" s="9">
        <v>1594.6</v>
      </c>
      <c r="E68" s="4">
        <v>28.64</v>
      </c>
      <c r="F68" s="6">
        <v>1200.8</v>
      </c>
      <c r="G68" s="6">
        <v>1680.1</v>
      </c>
      <c r="H68" s="10">
        <f t="shared" si="3"/>
        <v>479.29999999999995</v>
      </c>
      <c r="I68" s="10" t="str">
        <f t="shared" ref="I68:I82" si="4">_xlfn.CONCAT(ROUND(D68,1)&amp;" ± "&amp;ROUND(H68,1))</f>
        <v>1594.6 ± 479.3</v>
      </c>
      <c r="J68" s="9">
        <f t="shared" ref="J68:J82" si="5">D68/3</f>
        <v>531.5333333333333</v>
      </c>
      <c r="K68">
        <f t="shared" ref="K68:K82" si="6">H68/3</f>
        <v>159.76666666666665</v>
      </c>
    </row>
    <row r="69" spans="1:11" ht="16" x14ac:dyDescent="0.2">
      <c r="A69" s="4"/>
      <c r="B69" s="4" t="s">
        <v>155</v>
      </c>
      <c r="C69" s="4" t="s">
        <v>156</v>
      </c>
      <c r="D69" s="9">
        <v>439.55650000000003</v>
      </c>
      <c r="E69" s="4">
        <v>7.3945999999999996</v>
      </c>
      <c r="F69" s="4">
        <v>406.00409999999999</v>
      </c>
      <c r="G69" s="4">
        <v>462.40789999999998</v>
      </c>
      <c r="H69" s="10">
        <f t="shared" ref="H69" si="7">ABS(F69-G69)</f>
        <v>56.40379999999999</v>
      </c>
      <c r="I69" s="10" t="str">
        <f t="shared" si="4"/>
        <v>439.6 ± 56.4</v>
      </c>
      <c r="J69" s="9">
        <f t="shared" si="5"/>
        <v>146.51883333333333</v>
      </c>
      <c r="K69">
        <f t="shared" si="6"/>
        <v>18.801266666666663</v>
      </c>
    </row>
    <row r="70" spans="1:11" ht="16" x14ac:dyDescent="0.2">
      <c r="A70" s="4"/>
      <c r="B70" s="4" t="s">
        <v>174</v>
      </c>
      <c r="C70" s="4" t="s">
        <v>175</v>
      </c>
      <c r="D70" s="9">
        <v>700</v>
      </c>
      <c r="E70" s="6">
        <v>1.5408E-10</v>
      </c>
      <c r="F70" s="4" t="s">
        <v>169</v>
      </c>
      <c r="G70" s="4" t="s">
        <v>169</v>
      </c>
      <c r="H70" s="10"/>
      <c r="I70" s="10" t="str">
        <f t="shared" si="4"/>
        <v>700 ± 0</v>
      </c>
      <c r="J70" s="9">
        <f t="shared" si="5"/>
        <v>233.33333333333334</v>
      </c>
      <c r="K70">
        <f t="shared" si="6"/>
        <v>0</v>
      </c>
    </row>
    <row r="71" spans="1:11" ht="16" x14ac:dyDescent="0.2">
      <c r="A71" s="4"/>
      <c r="B71" s="4" t="s">
        <v>157</v>
      </c>
      <c r="C71" s="4" t="s">
        <v>158</v>
      </c>
      <c r="D71" s="9">
        <v>700.73230000000001</v>
      </c>
      <c r="E71" s="4">
        <v>16.9024</v>
      </c>
      <c r="F71" s="4">
        <v>494.44200000000001</v>
      </c>
      <c r="G71" s="4">
        <v>753.26300000000003</v>
      </c>
      <c r="H71" s="10"/>
      <c r="I71" s="10" t="str">
        <f t="shared" si="4"/>
        <v>700.7 ± 0</v>
      </c>
      <c r="J71" s="9">
        <f t="shared" si="5"/>
        <v>233.57743333333335</v>
      </c>
      <c r="K71">
        <f t="shared" si="6"/>
        <v>0</v>
      </c>
    </row>
    <row r="72" spans="1:11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4"/>
        <v>0 ± 0</v>
      </c>
      <c r="J72" s="9">
        <f t="shared" si="5"/>
        <v>0</v>
      </c>
      <c r="K72">
        <f t="shared" si="6"/>
        <v>0</v>
      </c>
    </row>
    <row r="73" spans="1:11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4"/>
        <v>0 ± 0</v>
      </c>
      <c r="J73" s="9">
        <f t="shared" si="5"/>
        <v>0</v>
      </c>
      <c r="K73">
        <f t="shared" si="6"/>
        <v>0</v>
      </c>
    </row>
    <row r="74" spans="1:11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4"/>
        <v>0 ± 0</v>
      </c>
      <c r="J74" s="9">
        <f t="shared" si="5"/>
        <v>0</v>
      </c>
      <c r="K74">
        <f t="shared" si="6"/>
        <v>0</v>
      </c>
    </row>
    <row r="75" spans="1:11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4"/>
        <v>0 ± 0</v>
      </c>
      <c r="J75" s="9">
        <f t="shared" si="5"/>
        <v>0</v>
      </c>
      <c r="K75">
        <f t="shared" si="6"/>
        <v>0</v>
      </c>
    </row>
    <row r="76" spans="1:11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4"/>
        <v>0 ± 0</v>
      </c>
      <c r="J76" s="9">
        <f t="shared" si="5"/>
        <v>0</v>
      </c>
      <c r="K76">
        <f t="shared" si="6"/>
        <v>0</v>
      </c>
    </row>
    <row r="77" spans="1:11" ht="16" x14ac:dyDescent="0.2">
      <c r="B77" s="4"/>
      <c r="C77" s="4"/>
      <c r="D77" s="9"/>
      <c r="E77" s="18"/>
      <c r="F77" s="18"/>
      <c r="G77" s="17"/>
      <c r="H77" s="10"/>
      <c r="I77" s="10" t="str">
        <f t="shared" si="4"/>
        <v>0 ± 0</v>
      </c>
      <c r="J77" s="9">
        <f t="shared" si="5"/>
        <v>0</v>
      </c>
      <c r="K77">
        <f t="shared" si="6"/>
        <v>0</v>
      </c>
    </row>
    <row r="78" spans="1:11" ht="16" x14ac:dyDescent="0.2">
      <c r="B78" s="4"/>
      <c r="C78" s="4"/>
      <c r="D78" s="9"/>
      <c r="E78" s="17"/>
      <c r="F78" s="18"/>
      <c r="G78" s="18"/>
      <c r="H78" s="10"/>
      <c r="I78" s="10" t="str">
        <f t="shared" si="4"/>
        <v>0 ± 0</v>
      </c>
      <c r="J78" s="9">
        <f t="shared" si="5"/>
        <v>0</v>
      </c>
      <c r="K78">
        <f t="shared" si="6"/>
        <v>0</v>
      </c>
    </row>
    <row r="79" spans="1:11" ht="16" x14ac:dyDescent="0.2">
      <c r="B79" s="4"/>
      <c r="C79" s="4"/>
      <c r="D79" s="9"/>
      <c r="E79" s="18"/>
      <c r="F79" s="18"/>
      <c r="G79" s="18"/>
      <c r="H79" s="10"/>
      <c r="I79" s="10" t="str">
        <f t="shared" si="4"/>
        <v>0 ± 0</v>
      </c>
      <c r="J79" s="9">
        <f t="shared" si="5"/>
        <v>0</v>
      </c>
      <c r="K79">
        <f t="shared" si="6"/>
        <v>0</v>
      </c>
    </row>
    <row r="80" spans="1:11" ht="16" x14ac:dyDescent="0.2">
      <c r="B80" s="4"/>
      <c r="C80" s="4"/>
      <c r="D80" s="9"/>
      <c r="E80" s="18"/>
      <c r="F80" s="18"/>
      <c r="G80" s="18"/>
      <c r="H80" s="10"/>
      <c r="I80" s="10" t="str">
        <f t="shared" si="4"/>
        <v>0 ± 0</v>
      </c>
      <c r="J80" s="9">
        <f t="shared" si="5"/>
        <v>0</v>
      </c>
      <c r="K80">
        <f t="shared" si="6"/>
        <v>0</v>
      </c>
    </row>
    <row r="81" spans="2:11" ht="16" x14ac:dyDescent="0.2">
      <c r="B81" s="4"/>
      <c r="C81" s="4"/>
      <c r="D81" s="9"/>
      <c r="E81" s="18"/>
      <c r="F81" s="18"/>
      <c r="G81" s="18"/>
      <c r="H81" s="10"/>
      <c r="I81" s="10" t="str">
        <f t="shared" si="4"/>
        <v>0 ± 0</v>
      </c>
      <c r="J81" s="9">
        <f t="shared" si="5"/>
        <v>0</v>
      </c>
      <c r="K81">
        <f t="shared" si="6"/>
        <v>0</v>
      </c>
    </row>
    <row r="82" spans="2:11" ht="16" x14ac:dyDescent="0.2">
      <c r="B82" s="4"/>
      <c r="C82" s="4"/>
      <c r="D82" s="9"/>
      <c r="E82" s="17"/>
      <c r="F82" s="19"/>
      <c r="G82" s="19"/>
      <c r="H82" s="10"/>
      <c r="I82" s="10" t="str">
        <f t="shared" si="4"/>
        <v>0 ± 0</v>
      </c>
      <c r="J82" s="9">
        <f t="shared" si="5"/>
        <v>0</v>
      </c>
      <c r="K82">
        <f t="shared" si="6"/>
        <v>0</v>
      </c>
    </row>
    <row r="83" spans="2:11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1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1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3AAB-7A4A-46D2-9EFF-74E0E557C4FB}">
  <dimension ref="A1:BL87"/>
  <sheetViews>
    <sheetView tabSelected="1" zoomScale="115" zoomScaleNormal="115" workbookViewId="0">
      <selection activeCell="G3" sqref="G3"/>
    </sheetView>
  </sheetViews>
  <sheetFormatPr baseColWidth="10" defaultColWidth="8.83203125" defaultRowHeight="15" x14ac:dyDescent="0.2"/>
  <cols>
    <col min="1" max="1" width="13.6640625" style="5" customWidth="1"/>
    <col min="2" max="2" width="10.6640625" customWidth="1"/>
    <col min="3" max="3" width="68.5" customWidth="1"/>
    <col min="4" max="4" width="22.83203125" customWidth="1"/>
    <col min="5" max="6" width="16.6640625" customWidth="1"/>
    <col min="8" max="9" width="11.83203125" style="5" bestFit="1" customWidth="1"/>
    <col min="10" max="10" width="4.6640625" style="5" customWidth="1"/>
    <col min="12" max="52" width="10.1640625" customWidth="1"/>
  </cols>
  <sheetData>
    <row r="1" spans="1:64" ht="62" customHeight="1" x14ac:dyDescent="0.2">
      <c r="A1" s="1"/>
      <c r="B1" t="s">
        <v>0</v>
      </c>
      <c r="C1" t="s">
        <v>1</v>
      </c>
      <c r="D1" s="32" t="s">
        <v>345</v>
      </c>
      <c r="E1" s="32" t="s">
        <v>343</v>
      </c>
      <c r="F1" s="32" t="s">
        <v>344</v>
      </c>
      <c r="G1" t="s">
        <v>176</v>
      </c>
      <c r="H1" s="5" t="s">
        <v>177</v>
      </c>
      <c r="I1" s="5" t="s">
        <v>178</v>
      </c>
      <c r="K1" s="24" t="s">
        <v>179</v>
      </c>
      <c r="L1" s="25" t="str" cm="1">
        <f t="array" ref="L1:S1">TRANSPOSE(C5:C12)</f>
        <v>G6P &lt;-&gt; F6P</v>
      </c>
      <c r="M1" s="25" t="str">
        <v>F6P + ATP &lt;-&gt; FBP</v>
      </c>
      <c r="N1" s="25" t="str">
        <v>FBP &lt;-&gt; DHAP + GAP</v>
      </c>
      <c r="O1" s="25" t="str">
        <v>DHAP &lt;-&gt; GAP</v>
      </c>
      <c r="P1" s="25" t="str">
        <v>GAP &lt;-&gt; G3P + ATP + NADH</v>
      </c>
      <c r="Q1" s="25" t="str">
        <v>G3P &lt;-&gt; PEP</v>
      </c>
      <c r="R1" s="25" t="str">
        <v>PEP &lt;-&gt; PYRcyt + ATP</v>
      </c>
      <c r="S1" s="25" t="str">
        <v>OAAcyt + ATP -&gt; PEP + CO2</v>
      </c>
      <c r="T1" s="24" t="s">
        <v>180</v>
      </c>
      <c r="U1" s="25" t="str" cm="1">
        <f t="array" ref="U1:AC1">TRANSPOSE(C13:C21)</f>
        <v>G6P -&gt; PG6 + NADPH</v>
      </c>
      <c r="V1" s="25" t="str">
        <v>PG6 -&gt; Ru5P + CO2 + NADPH</v>
      </c>
      <c r="W1" s="25" t="str">
        <v>Ru5P &lt;-&gt; R5P</v>
      </c>
      <c r="X1" s="25" t="str">
        <v>Ru5P &lt;-&gt; X5P</v>
      </c>
      <c r="Y1" s="25" t="str">
        <v>X5P &lt;-&gt; GAP + TKC2</v>
      </c>
      <c r="Z1" s="25" t="str">
        <v>E4P + TKC2 &lt;-&gt; F6P</v>
      </c>
      <c r="AA1" s="25" t="str">
        <v>R5P + TKC2 &lt;-&gt; S7P</v>
      </c>
      <c r="AB1" s="25" t="str">
        <v>GAP + TAC3 &lt;-&gt; F6P</v>
      </c>
      <c r="AC1" s="25" t="str">
        <v>S7P &lt;-&gt; E4P + TAC3</v>
      </c>
      <c r="AD1" s="24" t="s">
        <v>181</v>
      </c>
      <c r="AE1" s="25" t="str" cm="1">
        <f t="array" ref="AE1:AO1">TRANSPOSE(C22:C32)</f>
        <v>PYRmit -&gt; ACCOAmit + CO2 + NADH</v>
      </c>
      <c r="AF1" s="25" t="str">
        <v>ACCOAmit + OAAmit -&gt; CITmit</v>
      </c>
      <c r="AG1" s="25" t="str">
        <v>CITmit &lt;-&gt; ICTmit</v>
      </c>
      <c r="AH1" s="25" t="str">
        <v>ICTmit -&gt; AKG + CO2 + NADH</v>
      </c>
      <c r="AI1" s="25" t="str">
        <v>ICTmit -&gt; AKG + CO2 + NADPH</v>
      </c>
      <c r="AJ1" s="26" t="str">
        <v>AKG -&gt; 0.5*SUCmit + 0.5*SUCmit + CO2 + ATP + NADH</v>
      </c>
      <c r="AK1" s="26" t="str">
        <v>SUCmit &lt;-&gt; FUMmit + UQH2</v>
      </c>
      <c r="AL1" s="26" t="str">
        <v>0.5*FUMmit + 0.5*FUMmit &lt;-&gt; 0.5*MALmit + 0.5*MALmit</v>
      </c>
      <c r="AM1" s="25" t="str">
        <v>MALmit &lt;-&gt; OAAmit + NADH</v>
      </c>
      <c r="AN1" s="25" t="str">
        <v>MALmit &lt;-&gt; PYRmit + CO2 + NADH</v>
      </c>
      <c r="AO1" s="25" t="str">
        <v>PYRcyt + CO2 + ATP -&gt; OAAcyt</v>
      </c>
      <c r="AP1" s="25"/>
      <c r="AQ1" s="1" t="s">
        <v>182</v>
      </c>
      <c r="AR1" s="25" t="str" cm="1">
        <f t="array" ref="AR1:AZ1">TRANSPOSE(C36:C44)</f>
        <v>CITcyt &lt;-&gt; ICTcyt</v>
      </c>
      <c r="AS1" s="25" t="str">
        <v>ICTcyt -&gt; GLYOXYcyt + SUCcyt</v>
      </c>
      <c r="AT1" s="25" t="str">
        <v>ACCOAcyt + GLYOXYcyt -&gt; MALcyt</v>
      </c>
      <c r="AU1" s="25" t="str">
        <v>MALcyt -&gt; OAAcyt + NADH</v>
      </c>
      <c r="AV1" s="25" t="str">
        <v>PYRcyt -&gt; PYRmit</v>
      </c>
      <c r="AW1" s="25" t="str">
        <v>ACCOAcyt &lt;-&gt; ACCOAmit</v>
      </c>
      <c r="AX1" s="25" t="str">
        <v>CITmit -&gt; CITcyt</v>
      </c>
      <c r="AY1" s="25" t="str">
        <v>SUCcyt -&gt; SUCmit</v>
      </c>
      <c r="AZ1" s="25" t="str">
        <v>MALcyt -&gt; MALmit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4" ht="11" customHeight="1" x14ac:dyDescent="0.2">
      <c r="B2" t="s">
        <v>183</v>
      </c>
      <c r="C2" t="s">
        <v>9</v>
      </c>
      <c r="D2" s="32" t="s">
        <v>348</v>
      </c>
      <c r="E2" s="32" t="s">
        <v>346</v>
      </c>
      <c r="F2" s="32" t="s">
        <v>347</v>
      </c>
      <c r="G2">
        <v>100</v>
      </c>
      <c r="H2" s="7">
        <v>100</v>
      </c>
      <c r="I2" s="7">
        <v>100</v>
      </c>
      <c r="J2" s="7"/>
      <c r="K2" t="s">
        <v>176</v>
      </c>
      <c r="L2" s="27" t="str" cm="1">
        <f t="array" ref="L2:S2">TRANSPOSE(G5:G12)</f>
        <v>17.8 ± 7.9</v>
      </c>
      <c r="M2" s="27" t="str">
        <v>68.1 ± 2.6</v>
      </c>
      <c r="N2" s="27" t="str">
        <v>68.1 ± 2.6</v>
      </c>
      <c r="O2" s="27" t="str">
        <v>68.1 ± 2.6</v>
      </c>
      <c r="P2" s="27" t="str">
        <v>158.6 ± 2.6</v>
      </c>
      <c r="Q2" s="27" t="str">
        <v>150.6 ± 1.5</v>
      </c>
      <c r="R2" s="27" t="str">
        <v>136.4 ± 2.3</v>
      </c>
      <c r="S2" s="27" t="str">
        <v>0 ± 1.1</v>
      </c>
      <c r="T2" s="27"/>
      <c r="U2" s="27" t="str" cm="1">
        <f t="array" ref="U2:AC2">TRANSPOSE(G13:G21)</f>
        <v>82.2 ± 7.9</v>
      </c>
      <c r="V2" s="27" t="str">
        <v>82.2 ± 7.9</v>
      </c>
      <c r="W2" s="27" t="str">
        <v>31.9 ± 2.6</v>
      </c>
      <c r="X2" s="27" t="str">
        <v>50.3 ± 5.3</v>
      </c>
      <c r="Y2" s="27" t="str">
        <v>50.3 ± 5.3</v>
      </c>
      <c r="Z2" s="27" t="str">
        <v>21.6 ± 2.6</v>
      </c>
      <c r="AA2" s="27" t="str">
        <v>28.7 ± 2.6</v>
      </c>
      <c r="AB2" s="27" t="str">
        <v>28.7 ± 2.6</v>
      </c>
      <c r="AC2" s="27" t="str">
        <v>28.7 ± 2.6</v>
      </c>
      <c r="AD2" s="27"/>
      <c r="AE2" s="27" t="str" cm="1">
        <f t="array" ref="AE2:AO2">TRANSPOSE(G22:G32)</f>
        <v>79.6 ± 8.8</v>
      </c>
      <c r="AF2" s="27" t="str">
        <v>48.1 ± 4.5</v>
      </c>
      <c r="AG2" s="27" t="str">
        <v>23.6 ± 3.1</v>
      </c>
      <c r="AH2" s="27" t="str">
        <v>23.6 ± 6.1</v>
      </c>
      <c r="AI2" s="27" t="str">
        <v>0 ± 3.4</v>
      </c>
      <c r="AJ2" s="27" t="str">
        <v>0 ± 3</v>
      </c>
      <c r="AK2" s="27" t="str">
        <v>24.5 ± 5.2</v>
      </c>
      <c r="AL2" s="27" t="str">
        <v>30.8 ± 5</v>
      </c>
      <c r="AM2" s="27" t="str">
        <v>48.1 ± 4.5</v>
      </c>
      <c r="AN2" s="27" t="str">
        <v>-17.3 ± 1.9</v>
      </c>
      <c r="AO2" s="27" t="str">
        <v>6.8 ± 6.5</v>
      </c>
      <c r="AP2" s="27"/>
      <c r="AQ2" s="27"/>
      <c r="AR2" s="27" t="str" cm="1">
        <f t="array" ref="AR2:AZ4">TRANSPOSE(G36:I44)</f>
        <v>24.5 ± 4.9</v>
      </c>
      <c r="AS2" s="27" t="str">
        <v>24.5 ± 4.9</v>
      </c>
      <c r="AT2" s="27" t="str">
        <v>24.5 ± 4.9</v>
      </c>
      <c r="AU2" s="27" t="str">
        <v>24.5 ± 5</v>
      </c>
      <c r="AV2" s="27" t="str">
        <v>130.5 ± 7.7</v>
      </c>
      <c r="AW2" s="27" t="str">
        <v>-24.5 ± 6</v>
      </c>
      <c r="AX2" s="27" t="str">
        <v>24.5 ± 4.9</v>
      </c>
      <c r="AY2" s="27" t="str">
        <v>24.5 ± 4.9</v>
      </c>
      <c r="AZ2" s="27" t="str">
        <v>0 ± 1.6</v>
      </c>
      <c r="BA2" s="30"/>
    </row>
    <row r="3" spans="1:64" ht="11" customHeight="1" x14ac:dyDescent="0.2">
      <c r="B3" s="4" t="s">
        <v>162</v>
      </c>
      <c r="C3" s="4" t="s">
        <v>163</v>
      </c>
      <c r="D3" t="s">
        <v>373</v>
      </c>
      <c r="E3" s="32" t="s">
        <v>349</v>
      </c>
      <c r="F3" s="32" t="s">
        <v>347</v>
      </c>
      <c r="H3" s="10" t="s">
        <v>184</v>
      </c>
      <c r="I3" s="7"/>
      <c r="J3" s="7"/>
      <c r="K3" t="s">
        <v>177</v>
      </c>
      <c r="L3" s="28" t="str" cm="1">
        <f t="array" ref="L3:S3">TRANSPOSE(H5:H12)</f>
        <v>-12.3 ± 21.2</v>
      </c>
      <c r="M3" s="28" t="str">
        <v>-6.7 ± 6.9</v>
      </c>
      <c r="N3" s="28" t="str">
        <v>-6.7 ± 6.9</v>
      </c>
      <c r="O3" s="28" t="str">
        <v>93.3 ± 6.9</v>
      </c>
      <c r="P3" s="28" t="str">
        <v>87.9 ± 6.6</v>
      </c>
      <c r="Q3" s="28" t="str">
        <v>82.5 ± 6.5</v>
      </c>
      <c r="R3" s="28" t="str">
        <v>74.5 ± 6</v>
      </c>
      <c r="S3" s="28" t="str">
        <v>0 ± 0.6</v>
      </c>
      <c r="T3" s="28"/>
      <c r="U3" s="28" t="str" cm="1">
        <f t="array" ref="U3:AC3">TRANSPOSE(H13:H21)</f>
        <v>12.3 ± 21.2</v>
      </c>
      <c r="V3" s="28" t="str">
        <v>12.3 ± 21.2</v>
      </c>
      <c r="W3" s="28" t="str">
        <v>6.7 ± 6.9</v>
      </c>
      <c r="X3" s="28" t="str">
        <v>5.6 ± 14.3</v>
      </c>
      <c r="Y3" s="28" t="str">
        <v>5.6 ± 14.3</v>
      </c>
      <c r="Z3" s="28" t="str">
        <v>0.8 ± 7.3</v>
      </c>
      <c r="AA3" s="28" t="str">
        <v>4.8 ± 7</v>
      </c>
      <c r="AB3" s="28" t="str">
        <v>4.8 ± 7</v>
      </c>
      <c r="AC3" s="28" t="str">
        <v>4.8 ± 7</v>
      </c>
      <c r="AD3" s="28"/>
      <c r="AE3" s="28" t="str" cm="1">
        <f t="array" ref="AE3:AO3">TRANSPOSE(H22:H32)</f>
        <v>40.7 ± 5.5</v>
      </c>
      <c r="AF3" s="28" t="str">
        <v>24.2 ± 3.3</v>
      </c>
      <c r="AG3" s="28" t="str">
        <v>13.4 ± 1.8</v>
      </c>
      <c r="AH3" s="28" t="str">
        <v>0 ± 1.4</v>
      </c>
      <c r="AI3" s="28" t="str">
        <v>13.4 ± 14.8</v>
      </c>
      <c r="AJ3" s="28" t="str">
        <v>0 ± 1.5</v>
      </c>
      <c r="AK3" s="28" t="str">
        <v>10.8 ± 2.8</v>
      </c>
      <c r="AL3" s="28" t="str">
        <v>14.4 ± 2.9</v>
      </c>
      <c r="AM3" s="28" t="str">
        <v>24.2 ± 3.3</v>
      </c>
      <c r="AN3" s="28" t="str">
        <v>-9.9 ± 0.6</v>
      </c>
      <c r="AO3" s="28" t="str">
        <v>5.3 ± 1.6</v>
      </c>
      <c r="AP3" s="28"/>
      <c r="AQ3" s="28"/>
      <c r="AR3" s="28" t="str">
        <v>10.8 ± 2.5</v>
      </c>
      <c r="AS3" s="28" t="str">
        <v>10.8 ± 2.5</v>
      </c>
      <c r="AT3" s="28" t="str">
        <v>10.8 ± 2.5</v>
      </c>
      <c r="AU3" s="28" t="str">
        <v>10.8 ± 2.5</v>
      </c>
      <c r="AV3" s="28" t="str">
        <v>69.6 ± 7</v>
      </c>
      <c r="AW3" s="28" t="str">
        <v>-12.5 ± 2.3</v>
      </c>
      <c r="AX3" s="28" t="str">
        <v>10.8 ± 2.5</v>
      </c>
      <c r="AY3" s="28" t="str">
        <v>10.8 ± 2.5</v>
      </c>
      <c r="AZ3" s="28" t="str">
        <v>0 ± 0.3</v>
      </c>
      <c r="BA3" s="30"/>
    </row>
    <row r="4" spans="1:64" ht="11" customHeight="1" x14ac:dyDescent="0.2">
      <c r="B4" s="4" t="s">
        <v>164</v>
      </c>
      <c r="C4" s="4" t="s">
        <v>165</v>
      </c>
      <c r="E4" s="32" t="s">
        <v>349</v>
      </c>
      <c r="F4" s="32" t="s">
        <v>347</v>
      </c>
      <c r="H4" s="10" t="s">
        <v>184</v>
      </c>
      <c r="I4" s="7"/>
      <c r="J4" s="7"/>
      <c r="K4" t="s">
        <v>178</v>
      </c>
      <c r="L4" s="29" t="str" cm="1">
        <f t="array" ref="L4:S4">TRANSPOSE(I5:I12)</f>
        <v>-151.7 ± 164.5</v>
      </c>
      <c r="M4" s="29" t="str">
        <v>-62.8 ± 53.4</v>
      </c>
      <c r="N4" s="29" t="str">
        <v>-62.8 ± 53.4</v>
      </c>
      <c r="O4" s="29" t="str">
        <v>-62.8 ± 53.4</v>
      </c>
      <c r="P4" s="29" t="str">
        <v>-88.7 ± 50.8</v>
      </c>
      <c r="Q4" s="29" t="str">
        <v>-118.1 ± 0</v>
      </c>
      <c r="R4" s="29" t="str">
        <v>133.2 ± 189</v>
      </c>
      <c r="S4" s="29" t="str">
        <v>289.7 ± 189.2</v>
      </c>
      <c r="T4" s="29"/>
      <c r="U4" s="29" t="str" cm="1">
        <f t="array" ref="U4:AC4">TRANSPOSE(I13:I21)</f>
        <v>151.7 ± 164.5</v>
      </c>
      <c r="V4" s="29" t="str">
        <v>151.7 ± 164.5</v>
      </c>
      <c r="W4" s="29" t="str">
        <v>62.8 ± 53.4</v>
      </c>
      <c r="X4" s="29" t="str">
        <v>88.8 ± 111.3</v>
      </c>
      <c r="Y4" s="29" t="str">
        <v>88.8 ± 111.3</v>
      </c>
      <c r="Z4" s="29" t="str">
        <v>34.8 ± 57</v>
      </c>
      <c r="AA4" s="29" t="str">
        <v>54 ± 54.4</v>
      </c>
      <c r="AB4" s="29" t="str">
        <v>54 ± 54.4</v>
      </c>
      <c r="AC4" s="29" t="str">
        <v>54 ± 54.4</v>
      </c>
      <c r="AD4" s="29"/>
      <c r="AE4" s="29" t="str" cm="1">
        <f t="array" ref="AE4:AO4">TRANSPOSE(I22:I32)</f>
        <v>44.1 ± 88.4</v>
      </c>
      <c r="AF4" s="29" t="str">
        <v>503.6 ± 49.3</v>
      </c>
      <c r="AG4" s="29" t="str">
        <v>97.3 ± 106.9</v>
      </c>
      <c r="AH4" s="29" t="str">
        <v>0 ± 84.6</v>
      </c>
      <c r="AI4" s="29" t="str">
        <v>97.3 ± 169.6</v>
      </c>
      <c r="AJ4" s="29" t="str">
        <v>33.2 ± 81</v>
      </c>
      <c r="AK4" s="29" t="str">
        <v>439.6 ± 56.4</v>
      </c>
      <c r="AL4" s="29" t="str">
        <v>456.6 ± 53.7</v>
      </c>
      <c r="AM4" s="29" t="str">
        <v>503.6 ± 49.3</v>
      </c>
      <c r="AN4" s="29" t="str">
        <v>0 ± 223.3</v>
      </c>
      <c r="AO4" s="29" t="str">
        <v>0 ± 29.8</v>
      </c>
      <c r="AP4" s="29"/>
      <c r="AQ4" s="29"/>
      <c r="AR4" s="29" t="str">
        <v>406.4 ± 74.9</v>
      </c>
      <c r="AS4" s="29" t="str">
        <v>406.4 ± 74.9</v>
      </c>
      <c r="AT4" s="29" t="str">
        <v>406.4 ± 74.9</v>
      </c>
      <c r="AU4" s="29" t="str">
        <v>359.3 ± 181.7</v>
      </c>
      <c r="AV4" s="29" t="str">
        <v>135.4 ± 190.6</v>
      </c>
      <c r="AW4" s="29" t="str">
        <v>478.5 ± 76.5</v>
      </c>
      <c r="AX4" s="29" t="str">
        <v>406.4 ± 74.9</v>
      </c>
      <c r="AY4" s="29" t="str">
        <v>406.4 ± 74.9</v>
      </c>
      <c r="AZ4" s="29" t="str">
        <v>47 ± 219</v>
      </c>
      <c r="BA4" s="30"/>
    </row>
    <row r="5" spans="1:64" ht="14.5" customHeight="1" x14ac:dyDescent="0.2">
      <c r="A5" s="35" t="s">
        <v>11</v>
      </c>
      <c r="B5" t="s">
        <v>12</v>
      </c>
      <c r="C5" t="s">
        <v>13</v>
      </c>
      <c r="D5" s="32" t="s">
        <v>350</v>
      </c>
      <c r="E5" s="32" t="s">
        <v>349</v>
      </c>
      <c r="F5" s="32" t="s">
        <v>347</v>
      </c>
      <c r="G5" t="s">
        <v>185</v>
      </c>
      <c r="H5" s="10" t="s">
        <v>186</v>
      </c>
      <c r="I5" s="10" t="s">
        <v>187</v>
      </c>
      <c r="J5" s="10"/>
    </row>
    <row r="6" spans="1:64" ht="16" x14ac:dyDescent="0.2">
      <c r="A6" s="35"/>
      <c r="B6" t="s">
        <v>14</v>
      </c>
      <c r="C6" t="s">
        <v>15</v>
      </c>
      <c r="D6" s="32" t="s">
        <v>351</v>
      </c>
      <c r="E6" s="32" t="s">
        <v>349</v>
      </c>
      <c r="F6" s="32" t="s">
        <v>347</v>
      </c>
      <c r="G6" t="s">
        <v>188</v>
      </c>
      <c r="H6" s="10" t="s">
        <v>189</v>
      </c>
      <c r="I6" s="10" t="s">
        <v>190</v>
      </c>
      <c r="J6" s="10"/>
    </row>
    <row r="7" spans="1:64" ht="16" x14ac:dyDescent="0.2">
      <c r="A7" s="35"/>
      <c r="B7" t="s">
        <v>17</v>
      </c>
      <c r="C7" t="s">
        <v>18</v>
      </c>
      <c r="D7" s="32" t="s">
        <v>352</v>
      </c>
      <c r="E7" s="32" t="s">
        <v>349</v>
      </c>
      <c r="F7" s="32" t="s">
        <v>347</v>
      </c>
      <c r="G7" t="s">
        <v>188</v>
      </c>
      <c r="H7" s="10" t="s">
        <v>189</v>
      </c>
      <c r="I7" s="10" t="s">
        <v>190</v>
      </c>
      <c r="J7" s="10"/>
    </row>
    <row r="8" spans="1:64" ht="16" x14ac:dyDescent="0.2">
      <c r="A8" s="35"/>
      <c r="B8" t="s">
        <v>20</v>
      </c>
      <c r="C8" t="s">
        <v>21</v>
      </c>
      <c r="D8" s="32" t="s">
        <v>353</v>
      </c>
      <c r="E8" s="32" t="s">
        <v>349</v>
      </c>
      <c r="F8" s="32" t="s">
        <v>347</v>
      </c>
      <c r="G8" t="s">
        <v>188</v>
      </c>
      <c r="H8" s="10" t="s">
        <v>191</v>
      </c>
      <c r="I8" s="10" t="s">
        <v>190</v>
      </c>
      <c r="J8" s="10"/>
    </row>
    <row r="9" spans="1:64" ht="16" x14ac:dyDescent="0.2">
      <c r="A9" s="35"/>
      <c r="B9" t="s">
        <v>22</v>
      </c>
      <c r="C9" t="s">
        <v>23</v>
      </c>
      <c r="D9" s="32" t="s">
        <v>354</v>
      </c>
      <c r="E9" s="32" t="s">
        <v>349</v>
      </c>
      <c r="F9" s="32" t="s">
        <v>347</v>
      </c>
      <c r="G9" t="s">
        <v>192</v>
      </c>
      <c r="H9" s="10" t="s">
        <v>193</v>
      </c>
      <c r="I9" s="10" t="s">
        <v>194</v>
      </c>
      <c r="J9" s="10"/>
    </row>
    <row r="10" spans="1:64" ht="16" x14ac:dyDescent="0.2">
      <c r="A10" s="35"/>
      <c r="B10" t="s">
        <v>24</v>
      </c>
      <c r="C10" t="s">
        <v>25</v>
      </c>
      <c r="D10" s="32" t="s">
        <v>355</v>
      </c>
      <c r="E10" s="32" t="s">
        <v>349</v>
      </c>
      <c r="F10" s="32" t="s">
        <v>347</v>
      </c>
      <c r="G10" t="s">
        <v>195</v>
      </c>
      <c r="H10" s="10" t="s">
        <v>196</v>
      </c>
      <c r="I10" s="10" t="s">
        <v>197</v>
      </c>
      <c r="J10" s="10"/>
    </row>
    <row r="11" spans="1:64" ht="16" x14ac:dyDescent="0.2">
      <c r="A11" s="35"/>
      <c r="B11" t="s">
        <v>27</v>
      </c>
      <c r="C11" t="s">
        <v>28</v>
      </c>
      <c r="D11" s="32" t="s">
        <v>356</v>
      </c>
      <c r="E11" s="32" t="s">
        <v>349</v>
      </c>
      <c r="F11" s="32" t="s">
        <v>347</v>
      </c>
      <c r="G11" t="s">
        <v>198</v>
      </c>
      <c r="H11" s="10" t="s">
        <v>199</v>
      </c>
      <c r="I11" s="10" t="s">
        <v>200</v>
      </c>
      <c r="J11" s="10"/>
    </row>
    <row r="12" spans="1:64" ht="16" x14ac:dyDescent="0.2">
      <c r="A12" s="36"/>
      <c r="B12" s="31" t="s">
        <v>29</v>
      </c>
      <c r="C12" s="31" t="s">
        <v>30</v>
      </c>
      <c r="D12" s="33" t="s">
        <v>392</v>
      </c>
      <c r="E12" s="33" t="s">
        <v>387</v>
      </c>
      <c r="F12" s="33" t="s">
        <v>347</v>
      </c>
      <c r="G12" s="31" t="s">
        <v>201</v>
      </c>
      <c r="H12" s="15" t="s">
        <v>202</v>
      </c>
      <c r="I12" s="15" t="s">
        <v>203</v>
      </c>
      <c r="J12" s="10"/>
    </row>
    <row r="13" spans="1:64" ht="16" x14ac:dyDescent="0.2">
      <c r="A13" s="35" t="s">
        <v>31</v>
      </c>
      <c r="B13" t="s">
        <v>32</v>
      </c>
      <c r="C13" t="s">
        <v>33</v>
      </c>
      <c r="D13" s="32" t="s">
        <v>358</v>
      </c>
      <c r="E13" s="32" t="s">
        <v>357</v>
      </c>
      <c r="F13" s="32" t="s">
        <v>347</v>
      </c>
      <c r="G13" t="s">
        <v>204</v>
      </c>
      <c r="H13" s="10" t="s">
        <v>205</v>
      </c>
      <c r="I13" s="10" t="s">
        <v>206</v>
      </c>
      <c r="J13" s="10"/>
    </row>
    <row r="14" spans="1:64" ht="16" x14ac:dyDescent="0.2">
      <c r="A14" s="35"/>
      <c r="B14" t="s">
        <v>34</v>
      </c>
      <c r="C14" t="s">
        <v>35</v>
      </c>
      <c r="D14" s="32" t="s">
        <v>360</v>
      </c>
      <c r="E14" s="32" t="s">
        <v>357</v>
      </c>
      <c r="F14" s="32" t="s">
        <v>347</v>
      </c>
      <c r="G14" t="s">
        <v>204</v>
      </c>
      <c r="H14" s="10" t="s">
        <v>205</v>
      </c>
      <c r="I14" s="10" t="s">
        <v>206</v>
      </c>
      <c r="J14" s="10"/>
    </row>
    <row r="15" spans="1:64" ht="16" x14ac:dyDescent="0.2">
      <c r="A15" s="35"/>
      <c r="B15" t="s">
        <v>36</v>
      </c>
      <c r="C15" t="s">
        <v>37</v>
      </c>
      <c r="D15" s="32" t="s">
        <v>430</v>
      </c>
      <c r="E15" s="32" t="s">
        <v>357</v>
      </c>
      <c r="F15" s="32" t="s">
        <v>347</v>
      </c>
      <c r="G15" t="s">
        <v>207</v>
      </c>
      <c r="H15" s="10" t="s">
        <v>208</v>
      </c>
      <c r="I15" s="10" t="s">
        <v>209</v>
      </c>
      <c r="J15" s="10"/>
    </row>
    <row r="16" spans="1:64" ht="16" x14ac:dyDescent="0.2">
      <c r="A16" s="35"/>
      <c r="B16" t="s">
        <v>38</v>
      </c>
      <c r="C16" t="s">
        <v>39</v>
      </c>
      <c r="D16" s="32" t="s">
        <v>431</v>
      </c>
      <c r="E16" s="32" t="s">
        <v>357</v>
      </c>
      <c r="F16" s="32" t="s">
        <v>347</v>
      </c>
      <c r="G16" t="s">
        <v>210</v>
      </c>
      <c r="H16" s="10" t="s">
        <v>211</v>
      </c>
      <c r="I16" s="10" t="s">
        <v>212</v>
      </c>
      <c r="J16" s="10"/>
    </row>
    <row r="17" spans="1:10" ht="16" x14ac:dyDescent="0.2">
      <c r="A17" s="35"/>
      <c r="B17" t="s">
        <v>40</v>
      </c>
      <c r="C17" t="s">
        <v>41</v>
      </c>
      <c r="D17" s="32" t="s">
        <v>432</v>
      </c>
      <c r="E17" s="32" t="s">
        <v>357</v>
      </c>
      <c r="F17" s="32" t="s">
        <v>347</v>
      </c>
      <c r="G17" t="s">
        <v>210</v>
      </c>
      <c r="H17" s="10" t="s">
        <v>211</v>
      </c>
      <c r="I17" s="10" t="s">
        <v>212</v>
      </c>
      <c r="J17" s="10"/>
    </row>
    <row r="18" spans="1:10" ht="16" x14ac:dyDescent="0.2">
      <c r="A18" s="35"/>
      <c r="B18" t="s">
        <v>42</v>
      </c>
      <c r="C18" t="s">
        <v>43</v>
      </c>
      <c r="D18" s="32" t="s">
        <v>366</v>
      </c>
      <c r="E18" s="32" t="s">
        <v>357</v>
      </c>
      <c r="F18" s="32" t="s">
        <v>347</v>
      </c>
      <c r="G18" t="s">
        <v>213</v>
      </c>
      <c r="H18" s="10" t="s">
        <v>214</v>
      </c>
      <c r="I18" s="10" t="s">
        <v>215</v>
      </c>
      <c r="J18" s="10"/>
    </row>
    <row r="19" spans="1:10" ht="16" x14ac:dyDescent="0.2">
      <c r="A19" s="35"/>
      <c r="B19" t="s">
        <v>44</v>
      </c>
      <c r="C19" t="s">
        <v>45</v>
      </c>
      <c r="D19" s="32" t="s">
        <v>362</v>
      </c>
      <c r="E19" s="32" t="s">
        <v>357</v>
      </c>
      <c r="F19" s="32" t="s">
        <v>347</v>
      </c>
      <c r="G19" t="s">
        <v>216</v>
      </c>
      <c r="H19" s="10" t="s">
        <v>217</v>
      </c>
      <c r="I19" s="10" t="s">
        <v>218</v>
      </c>
      <c r="J19" s="10"/>
    </row>
    <row r="20" spans="1:10" ht="16" x14ac:dyDescent="0.2">
      <c r="A20" s="35"/>
      <c r="B20" t="s">
        <v>46</v>
      </c>
      <c r="C20" t="s">
        <v>47</v>
      </c>
      <c r="D20" s="32" t="s">
        <v>364</v>
      </c>
      <c r="E20" s="32" t="s">
        <v>357</v>
      </c>
      <c r="F20" s="32" t="s">
        <v>347</v>
      </c>
      <c r="G20" t="s">
        <v>216</v>
      </c>
      <c r="H20" s="10" t="s">
        <v>217</v>
      </c>
      <c r="I20" s="10" t="s">
        <v>218</v>
      </c>
      <c r="J20" s="10"/>
    </row>
    <row r="21" spans="1:10" ht="16" x14ac:dyDescent="0.2">
      <c r="A21" s="36"/>
      <c r="B21" s="31" t="s">
        <v>49</v>
      </c>
      <c r="C21" s="31" t="s">
        <v>50</v>
      </c>
      <c r="D21" s="31" t="s">
        <v>364</v>
      </c>
      <c r="E21" s="33" t="s">
        <v>357</v>
      </c>
      <c r="F21" s="33" t="s">
        <v>347</v>
      </c>
      <c r="G21" s="31" t="s">
        <v>216</v>
      </c>
      <c r="H21" s="15" t="s">
        <v>217</v>
      </c>
      <c r="I21" s="15" t="s">
        <v>218</v>
      </c>
      <c r="J21" s="10"/>
    </row>
    <row r="22" spans="1:10" ht="16" x14ac:dyDescent="0.2">
      <c r="A22" s="35" t="s">
        <v>51</v>
      </c>
      <c r="B22" t="s">
        <v>52</v>
      </c>
      <c r="C22" t="s">
        <v>53</v>
      </c>
      <c r="D22" s="32" t="s">
        <v>377</v>
      </c>
      <c r="E22" s="32" t="s">
        <v>376</v>
      </c>
      <c r="F22" s="32" t="s">
        <v>374</v>
      </c>
      <c r="G22" t="s">
        <v>219</v>
      </c>
      <c r="H22" s="10" t="s">
        <v>220</v>
      </c>
      <c r="I22" s="10" t="s">
        <v>221</v>
      </c>
      <c r="J22" s="10"/>
    </row>
    <row r="23" spans="1:10" ht="16" x14ac:dyDescent="0.2">
      <c r="A23" s="35"/>
      <c r="B23" t="s">
        <v>54</v>
      </c>
      <c r="C23" t="s">
        <v>55</v>
      </c>
      <c r="D23" s="32" t="s">
        <v>378</v>
      </c>
      <c r="E23" s="32" t="s">
        <v>376</v>
      </c>
      <c r="F23" s="32" t="s">
        <v>374</v>
      </c>
      <c r="G23" t="s">
        <v>222</v>
      </c>
      <c r="H23" s="10" t="s">
        <v>223</v>
      </c>
      <c r="I23" s="10" t="s">
        <v>224</v>
      </c>
      <c r="J23" s="10"/>
    </row>
    <row r="24" spans="1:10" ht="16" x14ac:dyDescent="0.2">
      <c r="A24" s="35"/>
      <c r="B24" t="s">
        <v>56</v>
      </c>
      <c r="C24" t="s">
        <v>57</v>
      </c>
      <c r="D24" s="32" t="s">
        <v>379</v>
      </c>
      <c r="E24" s="32" t="s">
        <v>376</v>
      </c>
      <c r="F24" s="32" t="s">
        <v>374</v>
      </c>
      <c r="G24" t="s">
        <v>225</v>
      </c>
      <c r="H24" s="10" t="s">
        <v>226</v>
      </c>
      <c r="I24" s="10" t="s">
        <v>227</v>
      </c>
      <c r="J24" s="10"/>
    </row>
    <row r="25" spans="1:10" ht="16" x14ac:dyDescent="0.2">
      <c r="A25" s="35"/>
      <c r="B25" t="s">
        <v>58</v>
      </c>
      <c r="C25" t="s">
        <v>59</v>
      </c>
      <c r="D25" s="32" t="s">
        <v>382</v>
      </c>
      <c r="E25" s="32" t="s">
        <v>376</v>
      </c>
      <c r="F25" s="32" t="s">
        <v>374</v>
      </c>
      <c r="G25" t="s">
        <v>228</v>
      </c>
      <c r="H25" s="10" t="s">
        <v>229</v>
      </c>
      <c r="I25" s="10" t="s">
        <v>230</v>
      </c>
      <c r="J25" s="10"/>
    </row>
    <row r="26" spans="1:10" ht="16" x14ac:dyDescent="0.2">
      <c r="A26" s="35"/>
      <c r="B26" t="s">
        <v>60</v>
      </c>
      <c r="C26" t="s">
        <v>61</v>
      </c>
      <c r="D26" s="32" t="s">
        <v>383</v>
      </c>
      <c r="E26" s="32" t="s">
        <v>376</v>
      </c>
      <c r="F26" s="32" t="s">
        <v>374</v>
      </c>
      <c r="G26" t="s">
        <v>231</v>
      </c>
      <c r="H26" s="10" t="s">
        <v>232</v>
      </c>
      <c r="I26" s="10" t="s">
        <v>233</v>
      </c>
      <c r="J26" s="10"/>
    </row>
    <row r="27" spans="1:10" ht="16" x14ac:dyDescent="0.2">
      <c r="A27" s="35"/>
      <c r="B27" t="s">
        <v>62</v>
      </c>
      <c r="C27" t="s">
        <v>63</v>
      </c>
      <c r="D27" s="32" t="s">
        <v>433</v>
      </c>
      <c r="E27" s="32" t="s">
        <v>376</v>
      </c>
      <c r="F27" s="32" t="s">
        <v>374</v>
      </c>
      <c r="G27" t="s">
        <v>234</v>
      </c>
      <c r="H27" s="10" t="s">
        <v>235</v>
      </c>
      <c r="I27" s="10" t="s">
        <v>236</v>
      </c>
      <c r="J27" s="10"/>
    </row>
    <row r="28" spans="1:10" ht="16" x14ac:dyDescent="0.2">
      <c r="A28" s="35"/>
      <c r="B28" t="s">
        <v>64</v>
      </c>
      <c r="C28" t="s">
        <v>65</v>
      </c>
      <c r="D28" s="32" t="s">
        <v>384</v>
      </c>
      <c r="E28" s="32" t="s">
        <v>376</v>
      </c>
      <c r="F28" s="32" t="s">
        <v>374</v>
      </c>
      <c r="G28" t="s">
        <v>237</v>
      </c>
      <c r="H28" s="10" t="s">
        <v>238</v>
      </c>
      <c r="I28" s="10" t="s">
        <v>239</v>
      </c>
      <c r="J28" s="10"/>
    </row>
    <row r="29" spans="1:10" ht="16" x14ac:dyDescent="0.2">
      <c r="A29" s="35"/>
      <c r="B29" t="s">
        <v>66</v>
      </c>
      <c r="C29" t="s">
        <v>67</v>
      </c>
      <c r="D29" s="32" t="s">
        <v>385</v>
      </c>
      <c r="E29" s="32" t="s">
        <v>376</v>
      </c>
      <c r="F29" s="32" t="s">
        <v>374</v>
      </c>
      <c r="G29" t="s">
        <v>240</v>
      </c>
      <c r="H29" s="10" t="s">
        <v>241</v>
      </c>
      <c r="I29" s="10" t="s">
        <v>242</v>
      </c>
      <c r="J29" s="10"/>
    </row>
    <row r="30" spans="1:10" ht="16" x14ac:dyDescent="0.2">
      <c r="A30" s="36"/>
      <c r="B30" s="31" t="s">
        <v>68</v>
      </c>
      <c r="C30" s="31" t="s">
        <v>69</v>
      </c>
      <c r="D30" s="33" t="s">
        <v>386</v>
      </c>
      <c r="E30" s="33" t="s">
        <v>376</v>
      </c>
      <c r="F30" s="33" t="s">
        <v>374</v>
      </c>
      <c r="G30" s="31" t="s">
        <v>222</v>
      </c>
      <c r="H30" s="15" t="s">
        <v>223</v>
      </c>
      <c r="I30" s="15" t="s">
        <v>224</v>
      </c>
      <c r="J30" s="10"/>
    </row>
    <row r="31" spans="1:10" ht="16" x14ac:dyDescent="0.2">
      <c r="A31" s="35" t="s">
        <v>70</v>
      </c>
      <c r="B31" t="s">
        <v>71</v>
      </c>
      <c r="C31" t="s">
        <v>72</v>
      </c>
      <c r="D31" s="32" t="s">
        <v>388</v>
      </c>
      <c r="E31" s="32" t="s">
        <v>387</v>
      </c>
      <c r="F31" s="32" t="s">
        <v>374</v>
      </c>
      <c r="G31" t="s">
        <v>243</v>
      </c>
      <c r="H31" s="10" t="s">
        <v>244</v>
      </c>
      <c r="I31" s="10" t="s">
        <v>245</v>
      </c>
      <c r="J31" s="10"/>
    </row>
    <row r="32" spans="1:10" ht="16" x14ac:dyDescent="0.2">
      <c r="A32" s="35"/>
      <c r="B32" t="s">
        <v>73</v>
      </c>
      <c r="C32" t="s">
        <v>74</v>
      </c>
      <c r="D32" s="32" t="s">
        <v>391</v>
      </c>
      <c r="E32" s="32" t="s">
        <v>387</v>
      </c>
      <c r="F32" s="32" t="s">
        <v>347</v>
      </c>
      <c r="G32" t="s">
        <v>246</v>
      </c>
      <c r="H32" s="10" t="s">
        <v>247</v>
      </c>
      <c r="I32" s="10" t="s">
        <v>248</v>
      </c>
      <c r="J32" s="10"/>
    </row>
    <row r="33" spans="1:10" ht="16" x14ac:dyDescent="0.2">
      <c r="A33" s="35"/>
      <c r="B33" t="s">
        <v>75</v>
      </c>
      <c r="C33" t="s">
        <v>76</v>
      </c>
      <c r="D33" s="32" t="s">
        <v>398</v>
      </c>
      <c r="E33" s="32" t="s">
        <v>393</v>
      </c>
      <c r="F33" s="32" t="s">
        <v>347</v>
      </c>
      <c r="G33" t="s">
        <v>249</v>
      </c>
      <c r="H33" s="10" t="s">
        <v>250</v>
      </c>
      <c r="I33" s="10" t="s">
        <v>251</v>
      </c>
      <c r="J33" s="10"/>
    </row>
    <row r="34" spans="1:10" ht="16" x14ac:dyDescent="0.2">
      <c r="A34" s="35"/>
      <c r="B34" t="s">
        <v>77</v>
      </c>
      <c r="C34" t="s">
        <v>78</v>
      </c>
      <c r="D34" s="32"/>
      <c r="E34" s="32" t="s">
        <v>393</v>
      </c>
      <c r="F34" s="32" t="s">
        <v>347</v>
      </c>
      <c r="G34" t="s">
        <v>231</v>
      </c>
      <c r="H34" s="10" t="s">
        <v>252</v>
      </c>
      <c r="I34" s="10" t="s">
        <v>251</v>
      </c>
      <c r="J34" s="10"/>
    </row>
    <row r="35" spans="1:10" ht="16" x14ac:dyDescent="0.2">
      <c r="A35" s="36"/>
      <c r="B35" s="31" t="s">
        <v>80</v>
      </c>
      <c r="C35" s="31" t="s">
        <v>81</v>
      </c>
      <c r="D35" s="33" t="s">
        <v>399</v>
      </c>
      <c r="E35" s="33" t="s">
        <v>393</v>
      </c>
      <c r="F35" s="33" t="s">
        <v>347</v>
      </c>
      <c r="G35" s="31" t="s">
        <v>253</v>
      </c>
      <c r="H35" s="15" t="s">
        <v>254</v>
      </c>
      <c r="I35" s="15" t="s">
        <v>255</v>
      </c>
      <c r="J35" s="10"/>
    </row>
    <row r="36" spans="1:10" ht="16" x14ac:dyDescent="0.2">
      <c r="A36" s="35" t="s">
        <v>82</v>
      </c>
      <c r="B36" t="s">
        <v>83</v>
      </c>
      <c r="C36" t="s">
        <v>84</v>
      </c>
      <c r="G36" t="s">
        <v>256</v>
      </c>
      <c r="H36" s="10" t="s">
        <v>257</v>
      </c>
      <c r="I36" s="10" t="s">
        <v>258</v>
      </c>
      <c r="J36" s="10"/>
    </row>
    <row r="37" spans="1:10" ht="16" x14ac:dyDescent="0.2">
      <c r="A37" s="35"/>
      <c r="B37" t="s">
        <v>85</v>
      </c>
      <c r="C37" t="s">
        <v>86</v>
      </c>
      <c r="D37" s="32" t="s">
        <v>405</v>
      </c>
      <c r="E37" s="32" t="s">
        <v>403</v>
      </c>
      <c r="F37" s="32" t="s">
        <v>347</v>
      </c>
      <c r="G37" t="s">
        <v>256</v>
      </c>
      <c r="H37" s="10" t="s">
        <v>257</v>
      </c>
      <c r="I37" s="10" t="s">
        <v>258</v>
      </c>
      <c r="J37" s="10"/>
    </row>
    <row r="38" spans="1:10" ht="16" x14ac:dyDescent="0.2">
      <c r="A38" s="35"/>
      <c r="B38" t="s">
        <v>87</v>
      </c>
      <c r="C38" t="s">
        <v>88</v>
      </c>
      <c r="D38" s="32" t="s">
        <v>407</v>
      </c>
      <c r="E38" s="32" t="s">
        <v>403</v>
      </c>
      <c r="F38" s="32" t="s">
        <v>347</v>
      </c>
      <c r="G38" t="s">
        <v>256</v>
      </c>
      <c r="H38" s="10" t="s">
        <v>257</v>
      </c>
      <c r="I38" s="10" t="s">
        <v>258</v>
      </c>
      <c r="J38" s="10"/>
    </row>
    <row r="39" spans="1:10" ht="16" x14ac:dyDescent="0.2">
      <c r="A39" s="36"/>
      <c r="B39" s="31" t="s">
        <v>89</v>
      </c>
      <c r="C39" s="31" t="s">
        <v>90</v>
      </c>
      <c r="D39" s="33" t="s">
        <v>408</v>
      </c>
      <c r="E39" s="33" t="s">
        <v>376</v>
      </c>
      <c r="F39" s="33" t="s">
        <v>347</v>
      </c>
      <c r="G39" s="31" t="s">
        <v>259</v>
      </c>
      <c r="H39" s="15" t="s">
        <v>257</v>
      </c>
      <c r="I39" s="15" t="s">
        <v>260</v>
      </c>
      <c r="J39" s="10"/>
    </row>
    <row r="40" spans="1:10" ht="16" x14ac:dyDescent="0.2">
      <c r="A40" s="35" t="s">
        <v>91</v>
      </c>
      <c r="B40" t="s">
        <v>92</v>
      </c>
      <c r="C40" t="s">
        <v>93</v>
      </c>
      <c r="D40" s="32" t="s">
        <v>375</v>
      </c>
      <c r="E40" s="32" t="s">
        <v>370</v>
      </c>
      <c r="F40" s="32" t="s">
        <v>374</v>
      </c>
      <c r="G40" t="s">
        <v>261</v>
      </c>
      <c r="H40" s="10" t="s">
        <v>262</v>
      </c>
      <c r="I40" s="10" t="s">
        <v>263</v>
      </c>
      <c r="J40" s="10"/>
    </row>
    <row r="41" spans="1:10" ht="16" x14ac:dyDescent="0.2">
      <c r="A41" s="35"/>
      <c r="B41" t="s">
        <v>94</v>
      </c>
      <c r="C41" t="s">
        <v>95</v>
      </c>
      <c r="G41" t="s">
        <v>264</v>
      </c>
      <c r="H41" s="10" t="s">
        <v>265</v>
      </c>
      <c r="I41" s="10" t="s">
        <v>266</v>
      </c>
      <c r="J41" s="10"/>
    </row>
    <row r="42" spans="1:10" ht="16" x14ac:dyDescent="0.2">
      <c r="A42" s="35"/>
      <c r="B42" t="s">
        <v>96</v>
      </c>
      <c r="C42" t="s">
        <v>97</v>
      </c>
      <c r="D42" s="32" t="s">
        <v>434</v>
      </c>
      <c r="E42" s="32" t="s">
        <v>370</v>
      </c>
      <c r="F42" s="32" t="s">
        <v>374</v>
      </c>
      <c r="G42" t="s">
        <v>256</v>
      </c>
      <c r="H42" s="10" t="s">
        <v>257</v>
      </c>
      <c r="I42" s="10" t="s">
        <v>258</v>
      </c>
      <c r="J42" s="10"/>
    </row>
    <row r="43" spans="1:10" ht="16" x14ac:dyDescent="0.2">
      <c r="A43" s="35"/>
      <c r="B43" t="s">
        <v>98</v>
      </c>
      <c r="C43" t="s">
        <v>99</v>
      </c>
      <c r="D43" s="32" t="s">
        <v>406</v>
      </c>
      <c r="E43" s="32" t="s">
        <v>370</v>
      </c>
      <c r="F43" s="32" t="s">
        <v>374</v>
      </c>
      <c r="G43" t="s">
        <v>256</v>
      </c>
      <c r="H43" s="10" t="s">
        <v>257</v>
      </c>
      <c r="I43" s="10" t="s">
        <v>258</v>
      </c>
      <c r="J43" s="10"/>
    </row>
    <row r="44" spans="1:10" ht="16" x14ac:dyDescent="0.2">
      <c r="A44" s="36"/>
      <c r="B44" s="31" t="s">
        <v>100</v>
      </c>
      <c r="C44" s="31" t="s">
        <v>101</v>
      </c>
      <c r="D44" s="33" t="s">
        <v>409</v>
      </c>
      <c r="E44" s="33" t="s">
        <v>370</v>
      </c>
      <c r="F44" s="33" t="s">
        <v>374</v>
      </c>
      <c r="G44" s="31" t="s">
        <v>267</v>
      </c>
      <c r="H44" s="15" t="s">
        <v>250</v>
      </c>
      <c r="I44" s="15" t="s">
        <v>268</v>
      </c>
      <c r="J44" s="10"/>
    </row>
    <row r="45" spans="1:10" ht="16" x14ac:dyDescent="0.2">
      <c r="A45" s="35" t="s">
        <v>102</v>
      </c>
      <c r="B45" t="s">
        <v>103</v>
      </c>
      <c r="C45" t="s">
        <v>104</v>
      </c>
      <c r="G45" t="s">
        <v>269</v>
      </c>
      <c r="H45" s="10" t="s">
        <v>270</v>
      </c>
      <c r="I45" s="10" t="s">
        <v>271</v>
      </c>
      <c r="J45" s="10"/>
    </row>
    <row r="46" spans="1:10" ht="16" x14ac:dyDescent="0.2">
      <c r="A46" s="35"/>
      <c r="B46" t="s">
        <v>105</v>
      </c>
      <c r="C46" t="s">
        <v>106</v>
      </c>
      <c r="G46" t="s">
        <v>272</v>
      </c>
      <c r="H46" s="10" t="s">
        <v>273</v>
      </c>
      <c r="I46" s="10" t="s">
        <v>274</v>
      </c>
      <c r="J46" s="10"/>
    </row>
    <row r="47" spans="1:10" ht="16" x14ac:dyDescent="0.2">
      <c r="A47" s="35"/>
      <c r="B47" t="s">
        <v>107</v>
      </c>
      <c r="C47" t="s">
        <v>108</v>
      </c>
      <c r="G47" t="s">
        <v>275</v>
      </c>
      <c r="H47" s="10" t="s">
        <v>276</v>
      </c>
      <c r="I47" s="10" t="s">
        <v>277</v>
      </c>
      <c r="J47" s="10"/>
    </row>
    <row r="48" spans="1:10" ht="16" x14ac:dyDescent="0.2">
      <c r="A48" s="35"/>
      <c r="B48" t="s">
        <v>109</v>
      </c>
      <c r="C48" t="s">
        <v>110</v>
      </c>
      <c r="G48" t="s">
        <v>278</v>
      </c>
      <c r="H48" s="10" t="s">
        <v>279</v>
      </c>
      <c r="I48" s="10" t="s">
        <v>280</v>
      </c>
      <c r="J48" s="10"/>
    </row>
    <row r="49" spans="1:10" ht="16" x14ac:dyDescent="0.2">
      <c r="A49" s="35"/>
      <c r="B49" t="s">
        <v>111</v>
      </c>
      <c r="C49" t="s">
        <v>112</v>
      </c>
      <c r="G49" t="s">
        <v>281</v>
      </c>
      <c r="H49" s="10" t="s">
        <v>282</v>
      </c>
      <c r="I49" s="10" t="s">
        <v>283</v>
      </c>
      <c r="J49" s="10"/>
    </row>
    <row r="50" spans="1:10" ht="16" x14ac:dyDescent="0.2">
      <c r="A50" s="35"/>
      <c r="B50" t="s">
        <v>113</v>
      </c>
      <c r="C50" t="s">
        <v>114</v>
      </c>
      <c r="G50" t="s">
        <v>284</v>
      </c>
      <c r="H50" s="10" t="s">
        <v>285</v>
      </c>
      <c r="I50" s="10" t="s">
        <v>286</v>
      </c>
      <c r="J50" s="10"/>
    </row>
    <row r="51" spans="1:10" ht="16" x14ac:dyDescent="0.2">
      <c r="A51" s="35"/>
      <c r="B51" t="s">
        <v>115</v>
      </c>
      <c r="C51" t="s">
        <v>116</v>
      </c>
      <c r="G51" t="s">
        <v>287</v>
      </c>
      <c r="H51" s="10" t="s">
        <v>288</v>
      </c>
      <c r="I51" s="10" t="s">
        <v>289</v>
      </c>
      <c r="J51" s="10"/>
    </row>
    <row r="52" spans="1:10" ht="16" x14ac:dyDescent="0.2">
      <c r="A52" s="35"/>
      <c r="B52" t="s">
        <v>117</v>
      </c>
      <c r="C52" t="s">
        <v>118</v>
      </c>
      <c r="G52" t="s">
        <v>290</v>
      </c>
      <c r="H52" s="10" t="s">
        <v>291</v>
      </c>
      <c r="I52" s="10" t="s">
        <v>292</v>
      </c>
      <c r="J52" s="10"/>
    </row>
    <row r="53" spans="1:10" ht="16" x14ac:dyDescent="0.2">
      <c r="A53" s="35"/>
      <c r="B53" t="s">
        <v>119</v>
      </c>
      <c r="C53" t="s">
        <v>120</v>
      </c>
      <c r="G53" t="s">
        <v>293</v>
      </c>
      <c r="H53" s="10" t="s">
        <v>294</v>
      </c>
      <c r="I53" s="10" t="s">
        <v>295</v>
      </c>
      <c r="J53" s="10"/>
    </row>
    <row r="54" spans="1:10" ht="16" x14ac:dyDescent="0.2">
      <c r="A54" s="35"/>
      <c r="B54" t="s">
        <v>121</v>
      </c>
      <c r="C54" t="s">
        <v>122</v>
      </c>
      <c r="G54" t="s">
        <v>296</v>
      </c>
      <c r="H54" s="10" t="s">
        <v>297</v>
      </c>
      <c r="I54" s="10" t="s">
        <v>298</v>
      </c>
      <c r="J54" s="10"/>
    </row>
    <row r="55" spans="1:10" ht="16" x14ac:dyDescent="0.2">
      <c r="A55" s="35"/>
      <c r="B55" t="s">
        <v>123</v>
      </c>
      <c r="C55" t="s">
        <v>124</v>
      </c>
      <c r="G55" t="s">
        <v>299</v>
      </c>
      <c r="H55" s="10" t="s">
        <v>300</v>
      </c>
      <c r="I55" s="10" t="s">
        <v>301</v>
      </c>
      <c r="J55" s="10"/>
    </row>
    <row r="56" spans="1:10" ht="16" x14ac:dyDescent="0.2">
      <c r="A56" s="35"/>
      <c r="B56" t="s">
        <v>125</v>
      </c>
      <c r="C56" t="s">
        <v>126</v>
      </c>
      <c r="G56" t="s">
        <v>302</v>
      </c>
      <c r="H56" s="10" t="s">
        <v>303</v>
      </c>
      <c r="I56" s="10" t="s">
        <v>304</v>
      </c>
      <c r="J56" s="10"/>
    </row>
    <row r="57" spans="1:10" ht="16" x14ac:dyDescent="0.2">
      <c r="A57" s="35"/>
      <c r="B57" t="s">
        <v>127</v>
      </c>
      <c r="C57" t="s">
        <v>128</v>
      </c>
      <c r="G57" t="s">
        <v>305</v>
      </c>
      <c r="H57" s="10" t="s">
        <v>306</v>
      </c>
      <c r="I57" s="10" t="s">
        <v>307</v>
      </c>
      <c r="J57" s="10"/>
    </row>
    <row r="58" spans="1:10" ht="16" x14ac:dyDescent="0.2">
      <c r="A58" s="35"/>
      <c r="B58" t="s">
        <v>129</v>
      </c>
      <c r="C58" t="s">
        <v>130</v>
      </c>
      <c r="G58" t="s">
        <v>308</v>
      </c>
      <c r="H58" s="10" t="s">
        <v>309</v>
      </c>
      <c r="I58" s="10" t="s">
        <v>310</v>
      </c>
      <c r="J58" s="10"/>
    </row>
    <row r="59" spans="1:10" ht="16" x14ac:dyDescent="0.2">
      <c r="A59" s="35"/>
      <c r="B59" t="s">
        <v>131</v>
      </c>
      <c r="C59" t="s">
        <v>132</v>
      </c>
      <c r="G59" t="s">
        <v>311</v>
      </c>
      <c r="H59" s="10" t="s">
        <v>312</v>
      </c>
      <c r="I59" s="10" t="s">
        <v>313</v>
      </c>
      <c r="J59" s="10"/>
    </row>
    <row r="60" spans="1:10" ht="16" x14ac:dyDescent="0.2">
      <c r="A60" s="35"/>
      <c r="B60" t="s">
        <v>133</v>
      </c>
      <c r="C60" t="s">
        <v>134</v>
      </c>
      <c r="G60" t="s">
        <v>314</v>
      </c>
      <c r="H60" s="10" t="s">
        <v>315</v>
      </c>
      <c r="I60" s="10" t="s">
        <v>316</v>
      </c>
      <c r="J60" s="10"/>
    </row>
    <row r="61" spans="1:10" ht="16" x14ac:dyDescent="0.2">
      <c r="A61" s="35"/>
      <c r="B61" t="s">
        <v>135</v>
      </c>
      <c r="C61" t="s">
        <v>136</v>
      </c>
      <c r="G61" t="s">
        <v>287</v>
      </c>
      <c r="H61" s="10" t="s">
        <v>288</v>
      </c>
      <c r="I61" s="10" t="s">
        <v>289</v>
      </c>
      <c r="J61" s="10"/>
    </row>
    <row r="62" spans="1:10" ht="16" x14ac:dyDescent="0.2">
      <c r="A62" s="35"/>
      <c r="B62" t="s">
        <v>137</v>
      </c>
      <c r="C62" t="s">
        <v>138</v>
      </c>
      <c r="G62" t="s">
        <v>308</v>
      </c>
      <c r="H62" s="10" t="s">
        <v>309</v>
      </c>
      <c r="I62" s="10" t="s">
        <v>310</v>
      </c>
      <c r="J62" s="10"/>
    </row>
    <row r="63" spans="1:10" ht="16" x14ac:dyDescent="0.2">
      <c r="A63" s="35"/>
      <c r="B63" t="s">
        <v>139</v>
      </c>
      <c r="C63" t="s">
        <v>140</v>
      </c>
      <c r="G63" t="s">
        <v>305</v>
      </c>
      <c r="H63" s="10" t="s">
        <v>306</v>
      </c>
      <c r="I63" s="10" t="s">
        <v>307</v>
      </c>
      <c r="J63" s="10"/>
    </row>
    <row r="64" spans="1:10" ht="16" x14ac:dyDescent="0.2">
      <c r="A64" s="35"/>
      <c r="B64" t="s">
        <v>141</v>
      </c>
      <c r="C64" t="s">
        <v>142</v>
      </c>
      <c r="G64" t="s">
        <v>308</v>
      </c>
      <c r="H64" s="10" t="s">
        <v>309</v>
      </c>
      <c r="I64" s="10" t="s">
        <v>310</v>
      </c>
      <c r="J64" s="10"/>
    </row>
    <row r="65" spans="1:18" ht="16" x14ac:dyDescent="0.2">
      <c r="A65" s="35"/>
      <c r="B65" t="s">
        <v>143</v>
      </c>
      <c r="C65" t="s">
        <v>144</v>
      </c>
      <c r="G65" t="s">
        <v>317</v>
      </c>
      <c r="H65" s="10" t="s">
        <v>318</v>
      </c>
      <c r="I65" s="10" t="s">
        <v>319</v>
      </c>
      <c r="J65" s="10"/>
    </row>
    <row r="66" spans="1:18" ht="16" x14ac:dyDescent="0.2">
      <c r="A66" s="35"/>
      <c r="B66" t="s">
        <v>145</v>
      </c>
      <c r="C66" t="s">
        <v>146</v>
      </c>
      <c r="G66" t="s">
        <v>320</v>
      </c>
      <c r="H66" s="10" t="s">
        <v>321</v>
      </c>
      <c r="I66" s="10" t="s">
        <v>322</v>
      </c>
      <c r="J66" s="10"/>
    </row>
    <row r="67" spans="1:18" ht="48" x14ac:dyDescent="0.2">
      <c r="A67" s="4"/>
      <c r="B67" t="s">
        <v>147</v>
      </c>
      <c r="C67" t="s">
        <v>148</v>
      </c>
      <c r="D67" s="32" t="s">
        <v>426</v>
      </c>
      <c r="E67" s="32" t="s">
        <v>424</v>
      </c>
      <c r="F67" s="32" t="s">
        <v>347</v>
      </c>
      <c r="G67" t="s">
        <v>323</v>
      </c>
      <c r="H67" s="10" t="s">
        <v>324</v>
      </c>
      <c r="I67" s="10" t="s">
        <v>325</v>
      </c>
      <c r="J67" s="10"/>
      <c r="L67" s="10" t="s">
        <v>326</v>
      </c>
      <c r="M67" s="10" t="s">
        <v>327</v>
      </c>
      <c r="N67" s="10" t="s">
        <v>152</v>
      </c>
      <c r="O67" s="10" t="s">
        <v>154</v>
      </c>
      <c r="P67" t="s">
        <v>156</v>
      </c>
      <c r="Q67" s="4" t="s">
        <v>175</v>
      </c>
      <c r="R67" t="s">
        <v>158</v>
      </c>
    </row>
    <row r="68" spans="1:18" ht="32" x14ac:dyDescent="0.2">
      <c r="A68" s="4"/>
      <c r="B68" t="s">
        <v>149</v>
      </c>
      <c r="C68" t="s">
        <v>150</v>
      </c>
      <c r="D68" s="32" t="s">
        <v>428</v>
      </c>
      <c r="E68" s="32" t="s">
        <v>427</v>
      </c>
      <c r="F68" s="32" t="s">
        <v>347</v>
      </c>
      <c r="G68" t="s">
        <v>328</v>
      </c>
      <c r="H68" s="10" t="s">
        <v>329</v>
      </c>
      <c r="I68" s="10" t="s">
        <v>330</v>
      </c>
      <c r="J68" s="10"/>
      <c r="L68" t="str" cm="1">
        <f t="array" ref="L68:R70">TRANSPOSE(G67:I73)</f>
        <v>21.9 ± 0.6</v>
      </c>
      <c r="M68" t="str">
        <v>733.5 ± 51.8</v>
      </c>
      <c r="N68" t="str">
        <v>0 ± 3.4</v>
      </c>
      <c r="O68" t="str">
        <v>344.1 ± 20.2</v>
      </c>
      <c r="P68" t="str">
        <v>24.5 ± 5.2</v>
      </c>
      <c r="Q68">
        <v>0</v>
      </c>
      <c r="R68" t="str">
        <v>195.3 ± 11.9</v>
      </c>
    </row>
    <row r="69" spans="1:18" ht="16" x14ac:dyDescent="0.2">
      <c r="A69" s="4"/>
      <c r="B69" t="s">
        <v>151</v>
      </c>
      <c r="C69" t="s">
        <v>152</v>
      </c>
      <c r="D69" s="32"/>
      <c r="G69" t="s">
        <v>231</v>
      </c>
      <c r="H69" s="10" t="s">
        <v>331</v>
      </c>
      <c r="I69" s="10" t="s">
        <v>332</v>
      </c>
      <c r="J69" s="10"/>
      <c r="L69" t="str">
        <v>12.5 ± 0.8</v>
      </c>
      <c r="M69" t="str">
        <v>354 ± 58.6</v>
      </c>
      <c r="N69" t="str">
        <v>48.8 ± 63.1</v>
      </c>
      <c r="O69" t="str">
        <v>115.4 ± 31</v>
      </c>
      <c r="P69" t="str">
        <v>110.8 ± 2.8</v>
      </c>
      <c r="Q69">
        <v>0</v>
      </c>
      <c r="R69" t="str">
        <v>69.8 ± 14.3</v>
      </c>
    </row>
    <row r="70" spans="1:18" ht="32" x14ac:dyDescent="0.2">
      <c r="A70" s="4"/>
      <c r="B70" t="s">
        <v>153</v>
      </c>
      <c r="C70" t="s">
        <v>154</v>
      </c>
      <c r="G70" t="s">
        <v>333</v>
      </c>
      <c r="H70" s="10" t="s">
        <v>334</v>
      </c>
      <c r="I70" s="10" t="s">
        <v>335</v>
      </c>
      <c r="J70" s="10"/>
      <c r="L70" t="str">
        <v>59.5 ± 14</v>
      </c>
      <c r="M70" t="str">
        <v>3855.5 ± 1122.7</v>
      </c>
      <c r="N70" t="str">
        <v>0 ± 465</v>
      </c>
      <c r="O70" t="str">
        <v>1594.6 ± 479.3</v>
      </c>
      <c r="P70" t="str">
        <v>439.6 ± 56.4</v>
      </c>
      <c r="Q70" t="str">
        <v>700 ± 0</v>
      </c>
      <c r="R70" t="str">
        <v>700.7 ± 0</v>
      </c>
    </row>
    <row r="71" spans="1:18" ht="16" x14ac:dyDescent="0.2">
      <c r="A71" s="4"/>
      <c r="B71" t="s">
        <v>155</v>
      </c>
      <c r="C71" t="s">
        <v>156</v>
      </c>
      <c r="G71" t="s">
        <v>237</v>
      </c>
      <c r="H71" s="10" t="s">
        <v>336</v>
      </c>
      <c r="I71" s="10" t="s">
        <v>239</v>
      </c>
      <c r="J71" s="10"/>
    </row>
    <row r="72" spans="1:18" ht="16" x14ac:dyDescent="0.2">
      <c r="A72" s="4"/>
      <c r="B72" s="4" t="s">
        <v>174</v>
      </c>
      <c r="C72" s="4" t="s">
        <v>175</v>
      </c>
      <c r="D72" s="4"/>
      <c r="E72" s="4"/>
      <c r="F72" s="4"/>
      <c r="H72" s="10"/>
      <c r="I72" s="10" t="s">
        <v>337</v>
      </c>
      <c r="J72" s="10"/>
    </row>
    <row r="73" spans="1:18" ht="16" x14ac:dyDescent="0.2">
      <c r="A73" s="4"/>
      <c r="B73" t="s">
        <v>157</v>
      </c>
      <c r="C73" t="s">
        <v>158</v>
      </c>
      <c r="D73" s="32" t="s">
        <v>423</v>
      </c>
      <c r="E73" s="32" t="s">
        <v>370</v>
      </c>
      <c r="F73" s="32" t="s">
        <v>371</v>
      </c>
      <c r="G73" t="s">
        <v>338</v>
      </c>
      <c r="H73" s="10" t="s">
        <v>339</v>
      </c>
      <c r="I73" s="10" t="s">
        <v>340</v>
      </c>
      <c r="J73" s="10"/>
    </row>
    <row r="74" spans="1:18" x14ac:dyDescent="0.2">
      <c r="A74" s="4"/>
      <c r="H74" s="10"/>
      <c r="I74" s="10"/>
      <c r="J74" s="10"/>
    </row>
    <row r="75" spans="1:18" x14ac:dyDescent="0.2">
      <c r="A75" s="4"/>
      <c r="H75" s="10"/>
      <c r="I75" s="10"/>
      <c r="J75" s="10"/>
    </row>
    <row r="76" spans="1:18" x14ac:dyDescent="0.2">
      <c r="A76" s="4"/>
      <c r="H76" s="10"/>
      <c r="I76" s="10"/>
      <c r="J76" s="10"/>
    </row>
    <row r="77" spans="1:18" x14ac:dyDescent="0.2">
      <c r="A77" s="4"/>
      <c r="H77" s="10"/>
      <c r="I77" s="10"/>
      <c r="J77" s="10"/>
    </row>
    <row r="78" spans="1:18" x14ac:dyDescent="0.2">
      <c r="A78" s="4"/>
      <c r="H78" s="10"/>
      <c r="I78" s="10"/>
      <c r="J78" s="10"/>
    </row>
    <row r="79" spans="1:18" x14ac:dyDescent="0.2">
      <c r="H79" s="10"/>
      <c r="I79" s="10"/>
      <c r="J79" s="10"/>
    </row>
    <row r="80" spans="1:18" x14ac:dyDescent="0.2">
      <c r="H80" s="10"/>
      <c r="I80" s="10"/>
      <c r="J80" s="10"/>
    </row>
    <row r="81" spans="8:10" x14ac:dyDescent="0.2">
      <c r="H81" s="10"/>
      <c r="I81" s="10"/>
      <c r="J81" s="10"/>
    </row>
    <row r="82" spans="8:10" x14ac:dyDescent="0.2">
      <c r="H82" s="10"/>
      <c r="I82" s="10"/>
      <c r="J82" s="10"/>
    </row>
    <row r="83" spans="8:10" x14ac:dyDescent="0.2">
      <c r="H83" s="10"/>
      <c r="I83" s="10"/>
      <c r="J83" s="10"/>
    </row>
    <row r="84" spans="8:10" x14ac:dyDescent="0.2">
      <c r="H84" s="10"/>
      <c r="I84" s="10"/>
      <c r="J84" s="10"/>
    </row>
    <row r="85" spans="8:10" x14ac:dyDescent="0.2">
      <c r="H85" s="10"/>
      <c r="I85" s="10"/>
      <c r="J85" s="10"/>
    </row>
    <row r="86" spans="8:10" x14ac:dyDescent="0.2">
      <c r="H86" s="21"/>
      <c r="I86" s="10"/>
      <c r="J86" s="10"/>
    </row>
    <row r="87" spans="8:10" x14ac:dyDescent="0.2">
      <c r="I87" s="21"/>
      <c r="J87" s="21"/>
    </row>
  </sheetData>
  <mergeCells count="7">
    <mergeCell ref="A45:A66"/>
    <mergeCell ref="A5:A12"/>
    <mergeCell ref="A13:A21"/>
    <mergeCell ref="A22:A30"/>
    <mergeCell ref="A31:A35"/>
    <mergeCell ref="A36:A39"/>
    <mergeCell ref="A40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6DC-5216-7D47-9D8D-A2925A268EEC}">
  <dimension ref="A1:G80"/>
  <sheetViews>
    <sheetView workbookViewId="0">
      <selection activeCell="D14" sqref="D11:D14"/>
    </sheetView>
  </sheetViews>
  <sheetFormatPr baseColWidth="10" defaultRowHeight="15" x14ac:dyDescent="0.2"/>
  <cols>
    <col min="3" max="3" width="64" customWidth="1"/>
  </cols>
  <sheetData>
    <row r="1" spans="1:7" ht="16" x14ac:dyDescent="0.2">
      <c r="A1" s="32" t="s">
        <v>343</v>
      </c>
      <c r="B1" s="32" t="s">
        <v>344</v>
      </c>
      <c r="C1" s="32" t="s">
        <v>1</v>
      </c>
      <c r="D1" s="32" t="s">
        <v>345</v>
      </c>
      <c r="G1" s="32" t="s">
        <v>7</v>
      </c>
    </row>
    <row r="2" spans="1:7" ht="16" x14ac:dyDescent="0.2">
      <c r="A2" s="32" t="s">
        <v>346</v>
      </c>
      <c r="B2" s="32" t="s">
        <v>347</v>
      </c>
      <c r="C2" s="32" t="s">
        <v>9</v>
      </c>
      <c r="D2" s="32" t="s">
        <v>348</v>
      </c>
      <c r="F2" t="b">
        <f>C2='0830'!C4</f>
        <v>0</v>
      </c>
    </row>
    <row r="3" spans="1:7" ht="16" x14ac:dyDescent="0.2">
      <c r="A3" s="32" t="s">
        <v>349</v>
      </c>
      <c r="B3" s="32" t="s">
        <v>347</v>
      </c>
      <c r="C3" s="32" t="s">
        <v>13</v>
      </c>
      <c r="D3" s="32" t="s">
        <v>350</v>
      </c>
      <c r="F3" t="b">
        <f>C3='0830'!C5</f>
        <v>1</v>
      </c>
    </row>
    <row r="4" spans="1:7" ht="16" x14ac:dyDescent="0.2">
      <c r="A4" s="32" t="s">
        <v>349</v>
      </c>
      <c r="B4" s="32" t="s">
        <v>347</v>
      </c>
      <c r="C4" s="32" t="s">
        <v>15</v>
      </c>
      <c r="D4" s="32" t="s">
        <v>351</v>
      </c>
      <c r="F4" t="b">
        <f>C4='0830'!C6</f>
        <v>1</v>
      </c>
    </row>
    <row r="5" spans="1:7" ht="16" x14ac:dyDescent="0.2">
      <c r="A5" s="32" t="s">
        <v>349</v>
      </c>
      <c r="B5" s="32" t="s">
        <v>347</v>
      </c>
      <c r="C5" s="32" t="s">
        <v>18</v>
      </c>
      <c r="D5" s="32" t="s">
        <v>352</v>
      </c>
      <c r="F5" t="b">
        <f>C5='0830'!C7</f>
        <v>1</v>
      </c>
    </row>
    <row r="6" spans="1:7" ht="16" x14ac:dyDescent="0.2">
      <c r="A6" s="32" t="s">
        <v>349</v>
      </c>
      <c r="B6" s="32" t="s">
        <v>347</v>
      </c>
      <c r="C6" s="32" t="s">
        <v>21</v>
      </c>
      <c r="D6" s="32" t="s">
        <v>353</v>
      </c>
      <c r="F6" t="b">
        <f>C6='0830'!C8</f>
        <v>1</v>
      </c>
    </row>
    <row r="7" spans="1:7" ht="16" x14ac:dyDescent="0.2">
      <c r="A7" s="32" t="s">
        <v>349</v>
      </c>
      <c r="B7" s="32" t="s">
        <v>347</v>
      </c>
      <c r="C7" s="32" t="s">
        <v>23</v>
      </c>
      <c r="D7" s="32" t="s">
        <v>354</v>
      </c>
      <c r="F7" t="b">
        <f>C7='0830'!C9</f>
        <v>1</v>
      </c>
    </row>
    <row r="8" spans="1:7" ht="16" x14ac:dyDescent="0.2">
      <c r="A8" s="32" t="s">
        <v>349</v>
      </c>
      <c r="B8" s="32" t="s">
        <v>347</v>
      </c>
      <c r="C8" s="32" t="s">
        <v>25</v>
      </c>
      <c r="D8" s="32" t="s">
        <v>355</v>
      </c>
      <c r="F8" t="b">
        <f>C8='0830'!C10</f>
        <v>1</v>
      </c>
    </row>
    <row r="9" spans="1:7" ht="16" x14ac:dyDescent="0.2">
      <c r="A9" s="32" t="s">
        <v>349</v>
      </c>
      <c r="B9" s="32" t="s">
        <v>347</v>
      </c>
      <c r="C9" s="32" t="s">
        <v>28</v>
      </c>
      <c r="D9" s="32" t="s">
        <v>356</v>
      </c>
      <c r="F9" t="b">
        <f>C9='0830'!C11</f>
        <v>1</v>
      </c>
    </row>
    <row r="10" spans="1:7" ht="16" x14ac:dyDescent="0.2">
      <c r="A10" s="32" t="s">
        <v>357</v>
      </c>
      <c r="B10" s="32" t="s">
        <v>347</v>
      </c>
      <c r="C10" s="32" t="s">
        <v>33</v>
      </c>
      <c r="D10" s="32" t="s">
        <v>358</v>
      </c>
      <c r="F10" t="b">
        <f>C10='0830'!C13</f>
        <v>1</v>
      </c>
    </row>
    <row r="11" spans="1:7" ht="16" x14ac:dyDescent="0.2">
      <c r="A11" s="32" t="s">
        <v>357</v>
      </c>
      <c r="B11" s="32" t="s">
        <v>347</v>
      </c>
      <c r="C11" s="32" t="s">
        <v>359</v>
      </c>
      <c r="D11" s="32" t="s">
        <v>360</v>
      </c>
      <c r="F11" t="b">
        <f>C11='0830'!C13</f>
        <v>0</v>
      </c>
      <c r="G11" s="34" t="s">
        <v>429</v>
      </c>
    </row>
    <row r="12" spans="1:7" ht="16" x14ac:dyDescent="0.2">
      <c r="A12" s="32" t="s">
        <v>357</v>
      </c>
      <c r="B12" s="32" t="s">
        <v>347</v>
      </c>
      <c r="C12" s="32" t="s">
        <v>361</v>
      </c>
      <c r="D12" s="32" t="s">
        <v>362</v>
      </c>
      <c r="F12" t="b">
        <f>C12='0830'!C14</f>
        <v>0</v>
      </c>
      <c r="G12" s="34" t="s">
        <v>429</v>
      </c>
    </row>
    <row r="13" spans="1:7" ht="16" x14ac:dyDescent="0.2">
      <c r="A13" s="32" t="s">
        <v>357</v>
      </c>
      <c r="B13" s="32" t="s">
        <v>347</v>
      </c>
      <c r="C13" s="32" t="s">
        <v>363</v>
      </c>
      <c r="D13" s="32" t="s">
        <v>364</v>
      </c>
      <c r="F13" t="b">
        <f>C13='0830'!C15</f>
        <v>0</v>
      </c>
      <c r="G13" s="34" t="s">
        <v>429</v>
      </c>
    </row>
    <row r="14" spans="1:7" ht="16" x14ac:dyDescent="0.2">
      <c r="A14" s="32" t="s">
        <v>357</v>
      </c>
      <c r="B14" s="32" t="s">
        <v>347</v>
      </c>
      <c r="C14" s="32" t="s">
        <v>365</v>
      </c>
      <c r="D14" s="32" t="s">
        <v>366</v>
      </c>
      <c r="F14" t="b">
        <f>C14='0830'!C16</f>
        <v>0</v>
      </c>
      <c r="G14" s="34" t="s">
        <v>429</v>
      </c>
    </row>
    <row r="15" spans="1:7" ht="16" x14ac:dyDescent="0.2">
      <c r="A15" s="32" t="s">
        <v>367</v>
      </c>
      <c r="B15" s="32" t="s">
        <v>347</v>
      </c>
      <c r="C15" s="32" t="s">
        <v>368</v>
      </c>
      <c r="D15" s="32" t="s">
        <v>369</v>
      </c>
      <c r="F15" t="b">
        <f>C15='0830'!C17</f>
        <v>0</v>
      </c>
      <c r="G15" s="34" t="s">
        <v>429</v>
      </c>
    </row>
    <row r="16" spans="1:7" ht="16" x14ac:dyDescent="0.2">
      <c r="A16" s="34" t="s">
        <v>370</v>
      </c>
      <c r="B16" s="34" t="s">
        <v>371</v>
      </c>
      <c r="C16" s="34" t="s">
        <v>372</v>
      </c>
      <c r="D16" s="34" t="s">
        <v>373</v>
      </c>
      <c r="F16" t="b">
        <f>C16='0830'!C18</f>
        <v>0</v>
      </c>
      <c r="G16" s="34" t="s">
        <v>429</v>
      </c>
    </row>
    <row r="17" spans="1:7" ht="16" x14ac:dyDescent="0.2">
      <c r="A17" s="32" t="s">
        <v>370</v>
      </c>
      <c r="B17" s="32" t="s">
        <v>374</v>
      </c>
      <c r="C17" s="32" t="s">
        <v>93</v>
      </c>
      <c r="D17" s="32" t="s">
        <v>375</v>
      </c>
      <c r="F17" t="b">
        <f>C17='0830'!C40</f>
        <v>1</v>
      </c>
    </row>
    <row r="18" spans="1:7" ht="16" x14ac:dyDescent="0.2">
      <c r="A18" s="32" t="s">
        <v>376</v>
      </c>
      <c r="B18" s="32" t="s">
        <v>374</v>
      </c>
      <c r="C18" s="32" t="s">
        <v>53</v>
      </c>
      <c r="D18" s="32" t="s">
        <v>377</v>
      </c>
      <c r="F18" t="b">
        <f>C18='0830'!C22</f>
        <v>1</v>
      </c>
    </row>
    <row r="19" spans="1:7" ht="16" x14ac:dyDescent="0.2">
      <c r="A19" s="32" t="s">
        <v>376</v>
      </c>
      <c r="B19" s="32" t="s">
        <v>374</v>
      </c>
      <c r="C19" s="32" t="s">
        <v>55</v>
      </c>
      <c r="D19" s="32" t="s">
        <v>378</v>
      </c>
      <c r="F19" t="b">
        <f>C19='0830'!C23</f>
        <v>1</v>
      </c>
    </row>
    <row r="20" spans="1:7" ht="16" x14ac:dyDescent="0.2">
      <c r="A20" s="32" t="s">
        <v>376</v>
      </c>
      <c r="B20" s="32" t="s">
        <v>374</v>
      </c>
      <c r="C20" s="32" t="s">
        <v>57</v>
      </c>
      <c r="D20" s="32" t="s">
        <v>379</v>
      </c>
      <c r="F20" t="b">
        <f>C20='0830'!C24</f>
        <v>1</v>
      </c>
    </row>
    <row r="21" spans="1:7" ht="16" x14ac:dyDescent="0.2">
      <c r="A21" s="32" t="s">
        <v>370</v>
      </c>
      <c r="B21" s="32" t="s">
        <v>374</v>
      </c>
      <c r="C21" s="32" t="s">
        <v>380</v>
      </c>
      <c r="D21" s="32" t="s">
        <v>381</v>
      </c>
      <c r="F21" t="b">
        <f>C21='0830'!C25</f>
        <v>0</v>
      </c>
      <c r="G21" s="34" t="s">
        <v>429</v>
      </c>
    </row>
    <row r="22" spans="1:7" ht="16" x14ac:dyDescent="0.2">
      <c r="A22" s="32" t="s">
        <v>376</v>
      </c>
      <c r="B22" s="32" t="s">
        <v>374</v>
      </c>
      <c r="C22" s="32" t="s">
        <v>59</v>
      </c>
      <c r="D22" s="32" t="s">
        <v>382</v>
      </c>
      <c r="F22" t="b">
        <f>C22='0830'!C25</f>
        <v>1</v>
      </c>
    </row>
    <row r="23" spans="1:7" ht="16" x14ac:dyDescent="0.2">
      <c r="A23" s="32" t="s">
        <v>376</v>
      </c>
      <c r="B23" s="32" t="s">
        <v>374</v>
      </c>
      <c r="C23" s="32" t="s">
        <v>61</v>
      </c>
      <c r="D23" s="32" t="s">
        <v>383</v>
      </c>
      <c r="F23" t="b">
        <f>C23='0830'!C26</f>
        <v>1</v>
      </c>
    </row>
    <row r="24" spans="1:7" ht="16" x14ac:dyDescent="0.2">
      <c r="A24" s="32" t="s">
        <v>376</v>
      </c>
      <c r="B24" s="32" t="s">
        <v>374</v>
      </c>
      <c r="C24" s="32" t="s">
        <v>63</v>
      </c>
      <c r="D24" s="32"/>
      <c r="F24" t="b">
        <f>C24='0830'!C27</f>
        <v>1</v>
      </c>
    </row>
    <row r="25" spans="1:7" ht="16" x14ac:dyDescent="0.2">
      <c r="A25" s="32" t="s">
        <v>376</v>
      </c>
      <c r="B25" s="32" t="s">
        <v>374</v>
      </c>
      <c r="C25" s="32" t="s">
        <v>65</v>
      </c>
      <c r="D25" s="32" t="s">
        <v>384</v>
      </c>
      <c r="F25" t="b">
        <f>C25='0830'!C28</f>
        <v>1</v>
      </c>
    </row>
    <row r="26" spans="1:7" ht="16" x14ac:dyDescent="0.2">
      <c r="A26" s="32" t="s">
        <v>376</v>
      </c>
      <c r="B26" s="32" t="s">
        <v>374</v>
      </c>
      <c r="C26" s="32" t="s">
        <v>67</v>
      </c>
      <c r="D26" s="32" t="s">
        <v>385</v>
      </c>
      <c r="F26" t="b">
        <f>C26='0830'!C29</f>
        <v>1</v>
      </c>
    </row>
    <row r="27" spans="1:7" ht="16" x14ac:dyDescent="0.2">
      <c r="A27" s="32" t="s">
        <v>376</v>
      </c>
      <c r="B27" s="32" t="s">
        <v>374</v>
      </c>
      <c r="C27" s="32" t="s">
        <v>69</v>
      </c>
      <c r="D27" s="32" t="s">
        <v>386</v>
      </c>
      <c r="F27" t="b">
        <f>C27='0830'!C30</f>
        <v>1</v>
      </c>
    </row>
    <row r="28" spans="1:7" ht="16" x14ac:dyDescent="0.2">
      <c r="A28" s="32" t="s">
        <v>387</v>
      </c>
      <c r="B28" s="32" t="s">
        <v>374</v>
      </c>
      <c r="C28" s="32" t="s">
        <v>72</v>
      </c>
      <c r="D28" s="32" t="s">
        <v>388</v>
      </c>
      <c r="F28" t="b">
        <f>C28='0830'!C31</f>
        <v>1</v>
      </c>
    </row>
    <row r="29" spans="1:7" ht="16" x14ac:dyDescent="0.2">
      <c r="A29" s="32" t="s">
        <v>387</v>
      </c>
      <c r="B29" s="32" t="s">
        <v>374</v>
      </c>
      <c r="C29" s="32" t="s">
        <v>389</v>
      </c>
      <c r="D29" s="32" t="s">
        <v>390</v>
      </c>
      <c r="F29" t="b">
        <f>C29='0830'!C32</f>
        <v>0</v>
      </c>
      <c r="G29" s="34" t="s">
        <v>429</v>
      </c>
    </row>
    <row r="30" spans="1:7" ht="16" x14ac:dyDescent="0.2">
      <c r="A30" s="32" t="s">
        <v>387</v>
      </c>
      <c r="B30" s="32" t="s">
        <v>347</v>
      </c>
      <c r="C30" s="32" t="s">
        <v>74</v>
      </c>
      <c r="D30" s="32" t="s">
        <v>391</v>
      </c>
      <c r="F30" t="b">
        <f>C30='0830'!C32</f>
        <v>1</v>
      </c>
    </row>
    <row r="31" spans="1:7" ht="16" x14ac:dyDescent="0.2">
      <c r="A31" s="32" t="s">
        <v>387</v>
      </c>
      <c r="B31" s="32" t="s">
        <v>347</v>
      </c>
      <c r="C31" s="32" t="s">
        <v>30</v>
      </c>
      <c r="D31" s="32" t="s">
        <v>392</v>
      </c>
      <c r="F31" t="b">
        <f>C31='0830'!C12</f>
        <v>1</v>
      </c>
    </row>
    <row r="32" spans="1:7" ht="16" x14ac:dyDescent="0.2">
      <c r="A32" s="32" t="s">
        <v>393</v>
      </c>
      <c r="B32" s="32" t="s">
        <v>347</v>
      </c>
      <c r="C32" s="32" t="s">
        <v>394</v>
      </c>
      <c r="D32" s="32" t="s">
        <v>395</v>
      </c>
      <c r="F32" t="b">
        <f>C32='0830'!C34</f>
        <v>0</v>
      </c>
      <c r="G32" s="34" t="s">
        <v>429</v>
      </c>
    </row>
    <row r="33" spans="1:7" ht="16" x14ac:dyDescent="0.2">
      <c r="A33" s="32" t="s">
        <v>393</v>
      </c>
      <c r="B33" s="32" t="s">
        <v>347</v>
      </c>
      <c r="C33" s="32" t="s">
        <v>396</v>
      </c>
      <c r="D33" s="32" t="s">
        <v>397</v>
      </c>
      <c r="F33" t="b">
        <f>C33='0830'!C35</f>
        <v>0</v>
      </c>
      <c r="G33" s="34" t="s">
        <v>429</v>
      </c>
    </row>
    <row r="34" spans="1:7" ht="16" x14ac:dyDescent="0.2">
      <c r="A34" s="32" t="s">
        <v>393</v>
      </c>
      <c r="B34" s="32" t="s">
        <v>347</v>
      </c>
      <c r="C34" s="32" t="s">
        <v>76</v>
      </c>
      <c r="D34" s="32" t="s">
        <v>398</v>
      </c>
      <c r="F34" t="b">
        <f>C34='0830'!C33</f>
        <v>1</v>
      </c>
    </row>
    <row r="35" spans="1:7" ht="16" x14ac:dyDescent="0.2">
      <c r="A35" s="32" t="s">
        <v>393</v>
      </c>
      <c r="B35" s="32" t="s">
        <v>347</v>
      </c>
      <c r="C35" s="32" t="s">
        <v>78</v>
      </c>
      <c r="D35" s="32"/>
      <c r="F35" t="b">
        <f>C35='0830'!C34</f>
        <v>1</v>
      </c>
    </row>
    <row r="36" spans="1:7" ht="16" x14ac:dyDescent="0.2">
      <c r="A36" s="32" t="s">
        <v>393</v>
      </c>
      <c r="B36" s="32" t="s">
        <v>347</v>
      </c>
      <c r="C36" s="32" t="s">
        <v>81</v>
      </c>
      <c r="D36" s="32" t="s">
        <v>399</v>
      </c>
      <c r="F36" t="b">
        <f>C36='0830'!C35</f>
        <v>1</v>
      </c>
    </row>
    <row r="37" spans="1:7" ht="16" x14ac:dyDescent="0.2">
      <c r="A37" s="32" t="s">
        <v>370</v>
      </c>
      <c r="B37" s="32" t="s">
        <v>374</v>
      </c>
      <c r="C37" s="32" t="s">
        <v>400</v>
      </c>
      <c r="D37" s="32" t="s">
        <v>401</v>
      </c>
      <c r="F37" t="b">
        <f>C37='0830'!C36</f>
        <v>0</v>
      </c>
      <c r="G37" s="34" t="s">
        <v>429</v>
      </c>
    </row>
    <row r="38" spans="1:7" ht="16" x14ac:dyDescent="0.2">
      <c r="A38" s="32" t="s">
        <v>376</v>
      </c>
      <c r="B38" s="32" t="s">
        <v>347</v>
      </c>
      <c r="C38" s="32" t="s">
        <v>402</v>
      </c>
      <c r="D38" s="32"/>
      <c r="F38" t="b">
        <f>C38='0830'!C37</f>
        <v>0</v>
      </c>
      <c r="G38" s="34" t="s">
        <v>429</v>
      </c>
    </row>
    <row r="39" spans="1:7" ht="16" x14ac:dyDescent="0.2">
      <c r="A39" s="32" t="s">
        <v>370</v>
      </c>
      <c r="B39" s="32" t="s">
        <v>374</v>
      </c>
      <c r="C39" s="32" t="s">
        <v>95</v>
      </c>
      <c r="D39" s="32"/>
      <c r="F39" t="b">
        <f>C39='0830'!C41</f>
        <v>1</v>
      </c>
    </row>
    <row r="40" spans="1:7" ht="16" x14ac:dyDescent="0.2">
      <c r="A40" s="32" t="s">
        <v>403</v>
      </c>
      <c r="B40" s="32" t="s">
        <v>347</v>
      </c>
      <c r="C40" s="32" t="s">
        <v>404</v>
      </c>
      <c r="D40" s="32" t="s">
        <v>405</v>
      </c>
      <c r="F40" t="b">
        <f>C40='0830'!C42</f>
        <v>0</v>
      </c>
      <c r="G40" s="34" t="s">
        <v>429</v>
      </c>
    </row>
    <row r="41" spans="1:7" ht="16" x14ac:dyDescent="0.2">
      <c r="A41" s="32" t="s">
        <v>370</v>
      </c>
      <c r="B41" s="32" t="s">
        <v>374</v>
      </c>
      <c r="C41" s="32" t="s">
        <v>99</v>
      </c>
      <c r="D41" s="32" t="s">
        <v>406</v>
      </c>
      <c r="F41" t="b">
        <f>C41='0830'!C43</f>
        <v>1</v>
      </c>
    </row>
    <row r="42" spans="1:7" ht="16" x14ac:dyDescent="0.2">
      <c r="A42" s="32" t="s">
        <v>403</v>
      </c>
      <c r="B42" s="32" t="s">
        <v>347</v>
      </c>
      <c r="C42" s="32" t="s">
        <v>88</v>
      </c>
      <c r="D42" s="32" t="s">
        <v>407</v>
      </c>
      <c r="F42" t="b">
        <f>C42='0830'!C38</f>
        <v>1</v>
      </c>
    </row>
    <row r="43" spans="1:7" ht="16" x14ac:dyDescent="0.2">
      <c r="A43" s="32" t="s">
        <v>376</v>
      </c>
      <c r="B43" s="32" t="s">
        <v>347</v>
      </c>
      <c r="C43" s="32" t="s">
        <v>90</v>
      </c>
      <c r="D43" s="32" t="s">
        <v>408</v>
      </c>
      <c r="F43" t="b">
        <f>C43='0830'!C39</f>
        <v>1</v>
      </c>
    </row>
    <row r="44" spans="1:7" ht="16" x14ac:dyDescent="0.2">
      <c r="A44" s="32" t="s">
        <v>370</v>
      </c>
      <c r="B44" s="32" t="s">
        <v>374</v>
      </c>
      <c r="C44" s="32" t="s">
        <v>101</v>
      </c>
      <c r="D44" s="32" t="s">
        <v>409</v>
      </c>
      <c r="F44" t="b">
        <f>C44='0830'!C44</f>
        <v>1</v>
      </c>
    </row>
    <row r="45" spans="1:7" ht="16" x14ac:dyDescent="0.2">
      <c r="A45" s="32" t="s">
        <v>410</v>
      </c>
      <c r="B45" s="32" t="s">
        <v>347</v>
      </c>
      <c r="C45" s="32" t="s">
        <v>104</v>
      </c>
      <c r="D45" s="32"/>
      <c r="F45" t="b">
        <f>C45='0830'!C47</f>
        <v>0</v>
      </c>
    </row>
    <row r="46" spans="1:7" ht="16" x14ac:dyDescent="0.2">
      <c r="A46" s="32" t="s">
        <v>410</v>
      </c>
      <c r="B46" s="32" t="s">
        <v>347</v>
      </c>
      <c r="C46" s="32" t="s">
        <v>411</v>
      </c>
      <c r="D46" s="32"/>
      <c r="F46" t="b">
        <f>C46='0830'!C48</f>
        <v>0</v>
      </c>
    </row>
    <row r="47" spans="1:7" ht="16" x14ac:dyDescent="0.2">
      <c r="A47" s="32" t="s">
        <v>410</v>
      </c>
      <c r="B47" s="32" t="s">
        <v>347</v>
      </c>
      <c r="C47" s="32" t="s">
        <v>106</v>
      </c>
      <c r="D47" s="32"/>
      <c r="F47" t="b">
        <f>C47='0830'!C49</f>
        <v>0</v>
      </c>
    </row>
    <row r="48" spans="1:7" ht="16" x14ac:dyDescent="0.2">
      <c r="A48" s="32" t="s">
        <v>410</v>
      </c>
      <c r="B48" s="32" t="s">
        <v>347</v>
      </c>
      <c r="C48" s="32" t="s">
        <v>108</v>
      </c>
      <c r="D48" s="32"/>
      <c r="F48" t="b">
        <f>C48='0830'!C50</f>
        <v>0</v>
      </c>
    </row>
    <row r="49" spans="1:6" ht="16" x14ac:dyDescent="0.2">
      <c r="A49" s="32" t="s">
        <v>410</v>
      </c>
      <c r="B49" s="32" t="s">
        <v>347</v>
      </c>
      <c r="C49" s="32" t="s">
        <v>110</v>
      </c>
      <c r="D49" s="32"/>
      <c r="F49" t="b">
        <f>C49='0830'!C51</f>
        <v>0</v>
      </c>
    </row>
    <row r="50" spans="1:6" ht="16" x14ac:dyDescent="0.2">
      <c r="A50" s="32" t="s">
        <v>410</v>
      </c>
      <c r="B50" s="32" t="s">
        <v>347</v>
      </c>
      <c r="C50" s="32" t="s">
        <v>112</v>
      </c>
      <c r="D50" s="32"/>
      <c r="F50" t="b">
        <f>C50='0830'!C52</f>
        <v>0</v>
      </c>
    </row>
    <row r="51" spans="1:6" ht="16" x14ac:dyDescent="0.2">
      <c r="A51" s="32" t="s">
        <v>410</v>
      </c>
      <c r="B51" s="32" t="s">
        <v>347</v>
      </c>
      <c r="C51" s="32" t="s">
        <v>114</v>
      </c>
      <c r="D51" s="32"/>
      <c r="F51" t="b">
        <f>C51='0830'!C53</f>
        <v>0</v>
      </c>
    </row>
    <row r="52" spans="1:6" ht="16" x14ac:dyDescent="0.2">
      <c r="A52" s="32" t="s">
        <v>410</v>
      </c>
      <c r="B52" s="32" t="s">
        <v>347</v>
      </c>
      <c r="C52" s="32" t="s">
        <v>412</v>
      </c>
      <c r="D52" s="32"/>
      <c r="F52" t="b">
        <f>C52='0830'!C54</f>
        <v>0</v>
      </c>
    </row>
    <row r="53" spans="1:6" ht="16" x14ac:dyDescent="0.2">
      <c r="A53" s="32" t="s">
        <v>410</v>
      </c>
      <c r="B53" s="32" t="s">
        <v>347</v>
      </c>
      <c r="C53" s="32" t="s">
        <v>118</v>
      </c>
      <c r="D53" s="32"/>
      <c r="F53" t="b">
        <f>C53='0830'!C55</f>
        <v>0</v>
      </c>
    </row>
    <row r="54" spans="1:6" ht="16" x14ac:dyDescent="0.2">
      <c r="A54" s="32" t="s">
        <v>410</v>
      </c>
      <c r="B54" s="32" t="s">
        <v>347</v>
      </c>
      <c r="C54" s="32" t="s">
        <v>413</v>
      </c>
      <c r="D54" s="32"/>
      <c r="F54" t="b">
        <f>C54='0830'!C56</f>
        <v>0</v>
      </c>
    </row>
    <row r="55" spans="1:6" ht="16" x14ac:dyDescent="0.2">
      <c r="A55" s="32" t="s">
        <v>410</v>
      </c>
      <c r="B55" s="32" t="s">
        <v>347</v>
      </c>
      <c r="C55" s="32" t="s">
        <v>120</v>
      </c>
      <c r="D55" s="32"/>
      <c r="F55" t="b">
        <f>C55='0830'!C57</f>
        <v>0</v>
      </c>
    </row>
    <row r="56" spans="1:6" ht="16" x14ac:dyDescent="0.2">
      <c r="A56" s="32" t="s">
        <v>410</v>
      </c>
      <c r="B56" s="32" t="s">
        <v>347</v>
      </c>
      <c r="C56" s="32" t="s">
        <v>414</v>
      </c>
      <c r="D56" s="32"/>
      <c r="F56" t="b">
        <f>C56='0830'!C58</f>
        <v>0</v>
      </c>
    </row>
    <row r="57" spans="1:6" ht="16" x14ac:dyDescent="0.2">
      <c r="A57" s="32" t="s">
        <v>410</v>
      </c>
      <c r="B57" s="32" t="s">
        <v>347</v>
      </c>
      <c r="C57" s="32" t="s">
        <v>122</v>
      </c>
      <c r="D57" s="32"/>
      <c r="F57" t="b">
        <f>C57='0830'!C59</f>
        <v>0</v>
      </c>
    </row>
    <row r="58" spans="1:6" ht="16" x14ac:dyDescent="0.2">
      <c r="A58" s="32" t="s">
        <v>410</v>
      </c>
      <c r="B58" s="32" t="s">
        <v>347</v>
      </c>
      <c r="C58" s="32" t="s">
        <v>124</v>
      </c>
      <c r="D58" s="32"/>
      <c r="F58" t="b">
        <f>C58='0830'!C60</f>
        <v>0</v>
      </c>
    </row>
    <row r="59" spans="1:6" ht="16" x14ac:dyDescent="0.2">
      <c r="A59" s="32" t="s">
        <v>410</v>
      </c>
      <c r="B59" s="32" t="s">
        <v>347</v>
      </c>
      <c r="C59" s="32" t="s">
        <v>126</v>
      </c>
      <c r="D59" s="32"/>
      <c r="F59" t="b">
        <f>C59='0830'!C61</f>
        <v>0</v>
      </c>
    </row>
    <row r="60" spans="1:6" ht="16" x14ac:dyDescent="0.2">
      <c r="A60" s="32" t="s">
        <v>410</v>
      </c>
      <c r="B60" s="32" t="s">
        <v>347</v>
      </c>
      <c r="C60" s="32" t="s">
        <v>128</v>
      </c>
      <c r="D60" s="32"/>
      <c r="F60" t="b">
        <f>C60='0830'!C62</f>
        <v>0</v>
      </c>
    </row>
    <row r="61" spans="1:6" ht="16" x14ac:dyDescent="0.2">
      <c r="A61" s="32" t="s">
        <v>410</v>
      </c>
      <c r="B61" s="32" t="s">
        <v>347</v>
      </c>
      <c r="C61" s="32" t="s">
        <v>130</v>
      </c>
      <c r="D61" s="32"/>
      <c r="F61" t="b">
        <f>C61='0830'!C63</f>
        <v>0</v>
      </c>
    </row>
    <row r="62" spans="1:6" ht="16" x14ac:dyDescent="0.2">
      <c r="A62" s="32" t="s">
        <v>410</v>
      </c>
      <c r="B62" s="32" t="s">
        <v>347</v>
      </c>
      <c r="C62" s="32" t="s">
        <v>132</v>
      </c>
      <c r="D62" s="32"/>
      <c r="F62" t="b">
        <f>C62='0830'!C64</f>
        <v>0</v>
      </c>
    </row>
    <row r="63" spans="1:6" ht="16" x14ac:dyDescent="0.2">
      <c r="A63" s="32" t="s">
        <v>410</v>
      </c>
      <c r="B63" s="32" t="s">
        <v>347</v>
      </c>
      <c r="C63" s="32" t="s">
        <v>415</v>
      </c>
      <c r="D63" s="32"/>
      <c r="F63" t="b">
        <f>C63='0830'!C65</f>
        <v>0</v>
      </c>
    </row>
    <row r="64" spans="1:6" ht="16" x14ac:dyDescent="0.2">
      <c r="A64" s="32" t="s">
        <v>410</v>
      </c>
      <c r="B64" s="32" t="s">
        <v>347</v>
      </c>
      <c r="C64" s="32" t="s">
        <v>134</v>
      </c>
      <c r="D64" s="32"/>
      <c r="F64" t="b">
        <f>C64='0830'!C66</f>
        <v>0</v>
      </c>
    </row>
    <row r="65" spans="1:6" ht="16" x14ac:dyDescent="0.2">
      <c r="A65" s="32" t="s">
        <v>410</v>
      </c>
      <c r="B65" s="32" t="s">
        <v>347</v>
      </c>
      <c r="C65" s="32" t="s">
        <v>416</v>
      </c>
      <c r="D65" s="32"/>
      <c r="F65" t="b">
        <f>C65='0830'!C67</f>
        <v>0</v>
      </c>
    </row>
    <row r="66" spans="1:6" ht="16" x14ac:dyDescent="0.2">
      <c r="A66" s="32" t="s">
        <v>410</v>
      </c>
      <c r="B66" s="32" t="s">
        <v>347</v>
      </c>
      <c r="C66" s="32" t="s">
        <v>136</v>
      </c>
      <c r="D66" s="32"/>
      <c r="F66" t="b">
        <f>C66='0830'!C68</f>
        <v>0</v>
      </c>
    </row>
    <row r="67" spans="1:6" ht="16" x14ac:dyDescent="0.2">
      <c r="A67" s="32" t="s">
        <v>410</v>
      </c>
      <c r="B67" s="32" t="s">
        <v>347</v>
      </c>
      <c r="C67" s="32" t="s">
        <v>138</v>
      </c>
      <c r="D67" s="32"/>
      <c r="F67" t="b">
        <f>C67='0830'!C69</f>
        <v>0</v>
      </c>
    </row>
    <row r="68" spans="1:6" ht="16" x14ac:dyDescent="0.2">
      <c r="A68" s="32" t="s">
        <v>410</v>
      </c>
      <c r="B68" s="32" t="s">
        <v>347</v>
      </c>
      <c r="C68" s="32" t="s">
        <v>417</v>
      </c>
      <c r="D68" s="32"/>
      <c r="F68" t="b">
        <f>C68='0830'!C70</f>
        <v>0</v>
      </c>
    </row>
    <row r="69" spans="1:6" ht="16" x14ac:dyDescent="0.2">
      <c r="A69" s="32" t="s">
        <v>410</v>
      </c>
      <c r="B69" s="32" t="s">
        <v>347</v>
      </c>
      <c r="C69" s="32" t="s">
        <v>418</v>
      </c>
      <c r="D69" s="32"/>
      <c r="F69" t="b">
        <f>C69='0830'!C71</f>
        <v>0</v>
      </c>
    </row>
    <row r="70" spans="1:6" ht="16" x14ac:dyDescent="0.2">
      <c r="A70" s="32" t="s">
        <v>410</v>
      </c>
      <c r="B70" s="32" t="s">
        <v>347</v>
      </c>
      <c r="C70" s="32" t="s">
        <v>419</v>
      </c>
      <c r="D70" s="32"/>
      <c r="F70" t="b">
        <f>C70='0830'!C72</f>
        <v>0</v>
      </c>
    </row>
    <row r="71" spans="1:6" ht="16" x14ac:dyDescent="0.2">
      <c r="A71" s="32" t="s">
        <v>410</v>
      </c>
      <c r="B71" s="32" t="s">
        <v>347</v>
      </c>
      <c r="C71" s="32" t="s">
        <v>420</v>
      </c>
      <c r="D71" s="32"/>
      <c r="F71" t="b">
        <f>C71='0830'!C73</f>
        <v>0</v>
      </c>
    </row>
    <row r="72" spans="1:6" ht="16" x14ac:dyDescent="0.2">
      <c r="A72" s="32" t="s">
        <v>410</v>
      </c>
      <c r="B72" s="32" t="s">
        <v>347</v>
      </c>
      <c r="C72" s="32" t="s">
        <v>421</v>
      </c>
      <c r="D72" s="32"/>
      <c r="F72" t="b">
        <f>C72='0830'!C74</f>
        <v>0</v>
      </c>
    </row>
    <row r="73" spans="1:6" ht="16" x14ac:dyDescent="0.2">
      <c r="A73" s="32" t="s">
        <v>410</v>
      </c>
      <c r="B73" s="32" t="s">
        <v>347</v>
      </c>
      <c r="C73" s="32" t="s">
        <v>144</v>
      </c>
      <c r="D73" s="32"/>
      <c r="F73" t="b">
        <f>C73='0830'!C75</f>
        <v>0</v>
      </c>
    </row>
    <row r="74" spans="1:6" ht="16" x14ac:dyDescent="0.2">
      <c r="A74" s="32" t="s">
        <v>410</v>
      </c>
      <c r="B74" s="32" t="s">
        <v>347</v>
      </c>
      <c r="C74" s="32" t="s">
        <v>146</v>
      </c>
      <c r="D74" s="32"/>
      <c r="F74" t="b">
        <f>C74='0830'!C76</f>
        <v>0</v>
      </c>
    </row>
    <row r="75" spans="1:6" ht="16" x14ac:dyDescent="0.2">
      <c r="A75" s="32" t="s">
        <v>410</v>
      </c>
      <c r="B75" s="32" t="s">
        <v>347</v>
      </c>
      <c r="C75" s="32" t="s">
        <v>422</v>
      </c>
      <c r="D75" s="32"/>
      <c r="F75" t="b">
        <f>C75='0830'!C77</f>
        <v>0</v>
      </c>
    </row>
    <row r="76" spans="1:6" ht="16" x14ac:dyDescent="0.2">
      <c r="A76" s="32" t="s">
        <v>370</v>
      </c>
      <c r="B76" s="32" t="s">
        <v>371</v>
      </c>
      <c r="C76" s="32" t="s">
        <v>158</v>
      </c>
      <c r="D76" s="32" t="s">
        <v>423</v>
      </c>
      <c r="F76" t="b">
        <f>C76='0830'!C73</f>
        <v>1</v>
      </c>
    </row>
    <row r="77" spans="1:6" ht="16" x14ac:dyDescent="0.2">
      <c r="A77" s="32" t="s">
        <v>424</v>
      </c>
      <c r="B77" s="32" t="s">
        <v>347</v>
      </c>
      <c r="C77" s="32" t="s">
        <v>425</v>
      </c>
      <c r="D77" s="32" t="s">
        <v>426</v>
      </c>
      <c r="F77" t="b">
        <f>C77='0830'!C67</f>
        <v>0</v>
      </c>
    </row>
    <row r="78" spans="1:6" ht="16" x14ac:dyDescent="0.2">
      <c r="A78" s="32" t="s">
        <v>427</v>
      </c>
      <c r="B78" s="32" t="s">
        <v>347</v>
      </c>
      <c r="C78" s="32" t="s">
        <v>150</v>
      </c>
      <c r="D78" s="32" t="s">
        <v>428</v>
      </c>
      <c r="F78" t="b">
        <f>C78='0830'!C68</f>
        <v>1</v>
      </c>
    </row>
    <row r="79" spans="1:6" ht="16" x14ac:dyDescent="0.2">
      <c r="A79" s="32" t="s">
        <v>427</v>
      </c>
      <c r="B79" s="32" t="s">
        <v>347</v>
      </c>
      <c r="C79" s="32" t="s">
        <v>152</v>
      </c>
      <c r="D79" s="32"/>
      <c r="F79" t="b">
        <f>C79='0830'!C69</f>
        <v>1</v>
      </c>
    </row>
    <row r="80" spans="1:6" ht="16" x14ac:dyDescent="0.2">
      <c r="A80" s="32" t="s">
        <v>427</v>
      </c>
      <c r="B80" s="32" t="s">
        <v>347</v>
      </c>
      <c r="C80" s="32" t="s">
        <v>154</v>
      </c>
      <c r="D80" s="32"/>
      <c r="F80" t="b">
        <f>C80='0830'!C70</f>
        <v>1</v>
      </c>
    </row>
  </sheetData>
  <conditionalFormatting sqref="F2:F80"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F128-BE02-8D44-8BFE-19A33E73338D}">
  <dimension ref="A2:D71"/>
  <sheetViews>
    <sheetView workbookViewId="0">
      <selection activeCell="C3" sqref="C3"/>
    </sheetView>
  </sheetViews>
  <sheetFormatPr baseColWidth="10" defaultRowHeight="15" x14ac:dyDescent="0.2"/>
  <cols>
    <col min="3" max="3" width="32.6640625" customWidth="1"/>
    <col min="4" max="4" width="17.83203125" bestFit="1" customWidth="1"/>
  </cols>
  <sheetData>
    <row r="2" spans="1:4" x14ac:dyDescent="0.2">
      <c r="C2" t="s">
        <v>341</v>
      </c>
      <c r="D2" t="s">
        <v>342</v>
      </c>
    </row>
    <row r="3" spans="1:4" x14ac:dyDescent="0.2">
      <c r="A3" t="str">
        <f>'0830'!A5</f>
        <v>glycolysis/
gluconeogensis</v>
      </c>
      <c r="B3" t="str">
        <f>'0830'!B5</f>
        <v>R4 net</v>
      </c>
      <c r="C3" t="str">
        <f>'0830'!C5</f>
        <v>G6P &lt;-&gt; F6P</v>
      </c>
      <c r="D3" t="b">
        <f>AND('gluc 0830'!C3 = 'glyc 0830'!C5, 'gluc 0830'!C3 = 'OA 0830'!C3, 'gluc 0830'!C3 = '0830'!C5)</f>
        <v>1</v>
      </c>
    </row>
    <row r="4" spans="1:4" x14ac:dyDescent="0.2">
      <c r="A4">
        <f>'0830'!A6</f>
        <v>0</v>
      </c>
      <c r="B4" t="str">
        <f>'0830'!B6</f>
        <v>R5 net</v>
      </c>
      <c r="C4" t="str">
        <f>'0830'!C6</f>
        <v>F6P + ATP &lt;-&gt; FBP</v>
      </c>
      <c r="D4" t="b">
        <f>AND('gluc 0830'!C4 = 'glyc 0830'!C6, 'gluc 0830'!C4 = 'OA 0830'!C4, 'gluc 0830'!C4 = '0830'!C6)</f>
        <v>1</v>
      </c>
    </row>
    <row r="5" spans="1:4" x14ac:dyDescent="0.2">
      <c r="A5">
        <f>'0830'!A7</f>
        <v>0</v>
      </c>
      <c r="B5" t="str">
        <f>'0830'!B7</f>
        <v>R6 net</v>
      </c>
      <c r="C5" t="str">
        <f>'0830'!C7</f>
        <v>FBP &lt;-&gt; DHAP + GAP</v>
      </c>
      <c r="D5" t="b">
        <f>AND('gluc 0830'!C5 = 'glyc 0830'!C7, 'gluc 0830'!C5 = 'OA 0830'!C5, 'gluc 0830'!C5 = '0830'!C7)</f>
        <v>1</v>
      </c>
    </row>
    <row r="6" spans="1:4" x14ac:dyDescent="0.2">
      <c r="A6">
        <f>'0830'!A8</f>
        <v>0</v>
      </c>
      <c r="B6" t="str">
        <f>'0830'!B8</f>
        <v>R7 net</v>
      </c>
      <c r="C6" t="str">
        <f>'0830'!C8</f>
        <v>DHAP &lt;-&gt; GAP</v>
      </c>
      <c r="D6" t="b">
        <f>AND('gluc 0830'!C6 = 'glyc 0830'!C8, 'gluc 0830'!C6 = 'OA 0830'!C6, 'gluc 0830'!C6 = '0830'!C8)</f>
        <v>1</v>
      </c>
    </row>
    <row r="7" spans="1:4" x14ac:dyDescent="0.2">
      <c r="A7">
        <f>'0830'!A9</f>
        <v>0</v>
      </c>
      <c r="B7" t="str">
        <f>'0830'!B9</f>
        <v>R8 net</v>
      </c>
      <c r="C7" t="str">
        <f>'0830'!C9</f>
        <v>GAP &lt;-&gt; G3P + ATP + NADH</v>
      </c>
      <c r="D7" t="b">
        <f>AND('gluc 0830'!C7 = 'glyc 0830'!C9, 'gluc 0830'!C7 = 'OA 0830'!C7, 'gluc 0830'!C7 = '0830'!C9)</f>
        <v>1</v>
      </c>
    </row>
    <row r="8" spans="1:4" x14ac:dyDescent="0.2">
      <c r="A8">
        <f>'0830'!A10</f>
        <v>0</v>
      </c>
      <c r="B8" t="str">
        <f>'0830'!B10</f>
        <v>R9 net</v>
      </c>
      <c r="C8" t="str">
        <f>'0830'!C10</f>
        <v>G3P &lt;-&gt; PEP</v>
      </c>
      <c r="D8" t="b">
        <f>AND('gluc 0830'!C8 = 'glyc 0830'!C10, 'gluc 0830'!C8 = 'OA 0830'!C8, 'gluc 0830'!C8 = '0830'!C10)</f>
        <v>1</v>
      </c>
    </row>
    <row r="9" spans="1:4" x14ac:dyDescent="0.2">
      <c r="A9">
        <f>'0830'!A11</f>
        <v>0</v>
      </c>
      <c r="B9" t="str">
        <f>'0830'!B11</f>
        <v>R10 net</v>
      </c>
      <c r="C9" t="str">
        <f>'0830'!C11</f>
        <v>PEP &lt;-&gt; PYRcyt + ATP</v>
      </c>
      <c r="D9" t="b">
        <f>AND('gluc 0830'!C9 = 'glyc 0830'!C11, 'gluc 0830'!C9 = 'OA 0830'!C9, 'gluc 0830'!C9 = '0830'!C11)</f>
        <v>1</v>
      </c>
    </row>
    <row r="10" spans="1:4" x14ac:dyDescent="0.2">
      <c r="A10">
        <f>'0830'!A12</f>
        <v>0</v>
      </c>
      <c r="B10" t="str">
        <f>'0830'!B12</f>
        <v>R32</v>
      </c>
      <c r="C10" t="str">
        <f>'0830'!C12</f>
        <v>OAAcyt + ATP -&gt; PEP + CO2</v>
      </c>
      <c r="D10" t="b">
        <f>AND('gluc 0830'!C10 = 'glyc 0830'!C12, 'gluc 0830'!C10 = 'OA 0830'!C10, 'gluc 0830'!C10 = '0830'!C12)</f>
        <v>1</v>
      </c>
    </row>
    <row r="11" spans="1:4" x14ac:dyDescent="0.2">
      <c r="A11" t="str">
        <f>'0830'!A13</f>
        <v>pentose phosphate</v>
      </c>
      <c r="B11" t="str">
        <f>'0830'!B13</f>
        <v>R11</v>
      </c>
      <c r="C11" t="str">
        <f>'0830'!C13</f>
        <v>G6P -&gt; PG6 + NADPH</v>
      </c>
      <c r="D11" t="b">
        <f>AND('gluc 0830'!C11 = 'glyc 0830'!C13, 'gluc 0830'!C11 = 'OA 0830'!C11, 'gluc 0830'!C11 = '0830'!C13)</f>
        <v>1</v>
      </c>
    </row>
    <row r="12" spans="1:4" x14ac:dyDescent="0.2">
      <c r="A12">
        <f>'0830'!A14</f>
        <v>0</v>
      </c>
      <c r="B12" t="str">
        <f>'0830'!B14</f>
        <v>R12.2</v>
      </c>
      <c r="C12" t="str">
        <f>'0830'!C14</f>
        <v>PG6 -&gt; Ru5P + CO2 + NADPH</v>
      </c>
      <c r="D12" t="b">
        <f>AND('gluc 0830'!C12 = 'glyc 0830'!C14, 'gluc 0830'!C12 = 'OA 0830'!C12, 'gluc 0830'!C12 = '0830'!C14)</f>
        <v>1</v>
      </c>
    </row>
    <row r="13" spans="1:4" x14ac:dyDescent="0.2">
      <c r="A13">
        <f>'0830'!A15</f>
        <v>0</v>
      </c>
      <c r="B13" t="str">
        <f>'0830'!B15</f>
        <v>R13.2 net</v>
      </c>
      <c r="C13" t="str">
        <f>'0830'!C15</f>
        <v>Ru5P &lt;-&gt; R5P</v>
      </c>
      <c r="D13" t="b">
        <f>AND('gluc 0830'!C13 = 'glyc 0830'!C15, 'gluc 0830'!C13 = 'OA 0830'!C13, 'gluc 0830'!C13 = '0830'!C15)</f>
        <v>1</v>
      </c>
    </row>
    <row r="14" spans="1:4" x14ac:dyDescent="0.2">
      <c r="A14">
        <f>'0830'!A16</f>
        <v>0</v>
      </c>
      <c r="B14" t="str">
        <f>'0830'!B16</f>
        <v>R14.2 net</v>
      </c>
      <c r="C14" t="str">
        <f>'0830'!C16</f>
        <v>Ru5P &lt;-&gt; X5P</v>
      </c>
      <c r="D14" t="b">
        <f>AND('gluc 0830'!C14 = 'glyc 0830'!C16, 'gluc 0830'!C14 = 'OA 0830'!C14, 'gluc 0830'!C14 = '0830'!C16)</f>
        <v>1</v>
      </c>
    </row>
    <row r="15" spans="1:4" x14ac:dyDescent="0.2">
      <c r="A15">
        <f>'0830'!A17</f>
        <v>0</v>
      </c>
      <c r="B15" t="str">
        <f>'0830'!B17</f>
        <v>R15.2 net</v>
      </c>
      <c r="C15" t="str">
        <f>'0830'!C17</f>
        <v>X5P &lt;-&gt; GAP + TKC2</v>
      </c>
      <c r="D15" t="b">
        <f>AND('gluc 0830'!C15 = 'glyc 0830'!C17, 'gluc 0830'!C15 = 'OA 0830'!C15, 'gluc 0830'!C15 = '0830'!C17)</f>
        <v>1</v>
      </c>
    </row>
    <row r="16" spans="1:4" x14ac:dyDescent="0.2">
      <c r="A16">
        <f>'0830'!A18</f>
        <v>0</v>
      </c>
      <c r="B16" t="str">
        <f>'0830'!B18</f>
        <v>R16.2 net</v>
      </c>
      <c r="C16" t="str">
        <f>'0830'!C18</f>
        <v>E4P + TKC2 &lt;-&gt; F6P</v>
      </c>
      <c r="D16" t="b">
        <f>AND('gluc 0830'!C16 = 'glyc 0830'!C18, 'gluc 0830'!C16 = 'OA 0830'!C16, 'gluc 0830'!C16 = '0830'!C18)</f>
        <v>1</v>
      </c>
    </row>
    <row r="17" spans="1:4" x14ac:dyDescent="0.2">
      <c r="A17">
        <f>'0830'!A19</f>
        <v>0</v>
      </c>
      <c r="B17" t="str">
        <f>'0830'!B19</f>
        <v>R17.2 net</v>
      </c>
      <c r="C17" t="str">
        <f>'0830'!C19</f>
        <v>R5P + TKC2 &lt;-&gt; S7P</v>
      </c>
      <c r="D17" t="b">
        <f>AND('gluc 0830'!C17 = 'glyc 0830'!C19, 'gluc 0830'!C17 = 'OA 0830'!C17, 'gluc 0830'!C17 = '0830'!C19)</f>
        <v>1</v>
      </c>
    </row>
    <row r="18" spans="1:4" x14ac:dyDescent="0.2">
      <c r="A18">
        <f>'0830'!A20</f>
        <v>0</v>
      </c>
      <c r="B18" t="str">
        <f>'0830'!B20</f>
        <v>R18.2 net</v>
      </c>
      <c r="C18" t="str">
        <f>'0830'!C20</f>
        <v>GAP + TAC3 &lt;-&gt; F6P</v>
      </c>
      <c r="D18" t="b">
        <f>AND('gluc 0830'!C18 = 'glyc 0830'!C20, 'gluc 0830'!C18 = 'OA 0830'!C18, 'gluc 0830'!C18 = '0830'!C20)</f>
        <v>1</v>
      </c>
    </row>
    <row r="19" spans="1:4" x14ac:dyDescent="0.2">
      <c r="A19">
        <f>'0830'!A21</f>
        <v>0</v>
      </c>
      <c r="B19" t="str">
        <f>'0830'!B21</f>
        <v>R19.2 net</v>
      </c>
      <c r="C19" t="str">
        <f>'0830'!C21</f>
        <v>S7P &lt;-&gt; E4P + TAC3</v>
      </c>
      <c r="D19" t="b">
        <f>AND('gluc 0830'!C19 = 'glyc 0830'!C21, 'gluc 0830'!C19 = 'OA 0830'!C19, 'gluc 0830'!C19 = '0830'!C21)</f>
        <v>1</v>
      </c>
    </row>
    <row r="20" spans="1:4" x14ac:dyDescent="0.2">
      <c r="A20" t="str">
        <f>'0830'!A22</f>
        <v>TCA cycle</v>
      </c>
      <c r="B20" t="str">
        <f>'0830'!B22</f>
        <v>R19</v>
      </c>
      <c r="C20" t="str">
        <f>'0830'!C22</f>
        <v>PYRmit -&gt; ACCOAmit + CO2 + NADH</v>
      </c>
      <c r="D20" t="b">
        <f>AND('gluc 0830'!C20 = 'glyc 0830'!C22, 'gluc 0830'!C20 = 'OA 0830'!C20, 'gluc 0830'!C20 = '0830'!C22)</f>
        <v>1</v>
      </c>
    </row>
    <row r="21" spans="1:4" x14ac:dyDescent="0.2">
      <c r="A21">
        <f>'0830'!A23</f>
        <v>0</v>
      </c>
      <c r="B21" t="str">
        <f>'0830'!B23</f>
        <v>R20</v>
      </c>
      <c r="C21" t="str">
        <f>'0830'!C23</f>
        <v>ACCOAmit + OAAmit -&gt; CITmit</v>
      </c>
      <c r="D21" t="b">
        <f>AND('gluc 0830'!C21 = 'glyc 0830'!C23, 'gluc 0830'!C21 = 'OA 0830'!C21, 'gluc 0830'!C21 = '0830'!C23)</f>
        <v>1</v>
      </c>
    </row>
    <row r="22" spans="1:4" x14ac:dyDescent="0.2">
      <c r="A22">
        <f>'0830'!A24</f>
        <v>0</v>
      </c>
      <c r="B22" t="str">
        <f>'0830'!B24</f>
        <v>R21 net</v>
      </c>
      <c r="C22" t="str">
        <f>'0830'!C24</f>
        <v>CITmit &lt;-&gt; ICTmit</v>
      </c>
      <c r="D22" t="b">
        <f>AND('gluc 0830'!C22 = 'glyc 0830'!C24, 'gluc 0830'!C22 = 'OA 0830'!C22, 'gluc 0830'!C22 = '0830'!C24)</f>
        <v>1</v>
      </c>
    </row>
    <row r="23" spans="1:4" x14ac:dyDescent="0.2">
      <c r="A23">
        <f>'0830'!A25</f>
        <v>0</v>
      </c>
      <c r="B23" t="str">
        <f>'0830'!B25</f>
        <v>R23</v>
      </c>
      <c r="C23" t="str">
        <f>'0830'!C25</f>
        <v>ICTmit -&gt; AKG + CO2 + NADH</v>
      </c>
      <c r="D23" t="b">
        <f>AND('gluc 0830'!C23 = 'glyc 0830'!C25, 'gluc 0830'!C23 = 'OA 0830'!C23, 'gluc 0830'!C23 = '0830'!C25)</f>
        <v>1</v>
      </c>
    </row>
    <row r="24" spans="1:4" x14ac:dyDescent="0.2">
      <c r="A24">
        <f>'0830'!A26</f>
        <v>0</v>
      </c>
      <c r="B24" t="str">
        <f>'0830'!B26</f>
        <v>R24</v>
      </c>
      <c r="C24" t="str">
        <f>'0830'!C26</f>
        <v>ICTmit -&gt; AKG + CO2 + NADPH</v>
      </c>
      <c r="D24" t="b">
        <f>AND('gluc 0830'!C24 = 'glyc 0830'!C26, 'gluc 0830'!C24 = 'OA 0830'!C24, 'gluc 0830'!C24 = '0830'!C26)</f>
        <v>1</v>
      </c>
    </row>
    <row r="25" spans="1:4" x14ac:dyDescent="0.2">
      <c r="A25">
        <f>'0830'!A27</f>
        <v>0</v>
      </c>
      <c r="B25" t="str">
        <f>'0830'!B27</f>
        <v>R25</v>
      </c>
      <c r="C25" t="str">
        <f>'0830'!C27</f>
        <v>AKG -&gt; 0.5*SUCmit + 0.5*SUCmit + CO2 + ATP + NADH</v>
      </c>
      <c r="D25" t="b">
        <f>AND('gluc 0830'!C25 = 'glyc 0830'!C27, 'gluc 0830'!C25 = 'OA 0830'!C25, 'gluc 0830'!C25 = '0830'!C27)</f>
        <v>1</v>
      </c>
    </row>
    <row r="26" spans="1:4" x14ac:dyDescent="0.2">
      <c r="A26">
        <f>'0830'!A28</f>
        <v>0</v>
      </c>
      <c r="B26" t="str">
        <f>'0830'!B28</f>
        <v>R26 net</v>
      </c>
      <c r="C26" t="str">
        <f>'0830'!C28</f>
        <v>SUCmit &lt;-&gt; FUMmit + UQH2</v>
      </c>
      <c r="D26" t="b">
        <f>AND('gluc 0830'!C26 = 'glyc 0830'!C28, 'gluc 0830'!C26 = 'OA 0830'!C26, 'gluc 0830'!C26 = '0830'!C28)</f>
        <v>1</v>
      </c>
    </row>
    <row r="27" spans="1:4" x14ac:dyDescent="0.2">
      <c r="A27">
        <f>'0830'!A29</f>
        <v>0</v>
      </c>
      <c r="B27" t="str">
        <f>'0830'!B29</f>
        <v>R27 net</v>
      </c>
      <c r="C27" t="str">
        <f>'0830'!C29</f>
        <v>0.5*FUMmit + 0.5*FUMmit &lt;-&gt; 0.5*MALmit + 0.5*MALmit</v>
      </c>
      <c r="D27" t="b">
        <f>AND('gluc 0830'!C27 = 'glyc 0830'!C29, 'gluc 0830'!C27 = 'OA 0830'!C27, 'gluc 0830'!C27 = '0830'!C29)</f>
        <v>1</v>
      </c>
    </row>
    <row r="28" spans="1:4" x14ac:dyDescent="0.2">
      <c r="A28">
        <f>'0830'!A30</f>
        <v>0</v>
      </c>
      <c r="B28" t="str">
        <f>'0830'!B30</f>
        <v>R28 net</v>
      </c>
      <c r="C28" t="str">
        <f>'0830'!C30</f>
        <v>MALmit &lt;-&gt; OAAmit + NADH</v>
      </c>
      <c r="D28" t="b">
        <f>AND('gluc 0830'!C28 = 'glyc 0830'!C30, 'gluc 0830'!C28 = 'OA 0830'!C28, 'gluc 0830'!C28 = '0830'!C30)</f>
        <v>1</v>
      </c>
    </row>
    <row r="29" spans="1:4" x14ac:dyDescent="0.2">
      <c r="A29" t="str">
        <f>'0830'!A31</f>
        <v>pyruvate metabolism</v>
      </c>
      <c r="B29" t="str">
        <f>'0830'!B31</f>
        <v>R29 net</v>
      </c>
      <c r="C29" t="str">
        <f>'0830'!C31</f>
        <v>MALmit &lt;-&gt; PYRmit + CO2 + NADH</v>
      </c>
      <c r="D29" t="b">
        <f>AND('gluc 0830'!C29 = 'glyc 0830'!C31, 'gluc 0830'!C29 = 'OA 0830'!C29, 'gluc 0830'!C29 = '0830'!C31)</f>
        <v>1</v>
      </c>
    </row>
    <row r="30" spans="1:4" x14ac:dyDescent="0.2">
      <c r="A30">
        <f>'0830'!A32</f>
        <v>0</v>
      </c>
      <c r="B30" t="str">
        <f>'0830'!B32</f>
        <v>R31</v>
      </c>
      <c r="C30" t="str">
        <f>'0830'!C32</f>
        <v>PYRcyt + CO2 + ATP -&gt; OAAcyt</v>
      </c>
      <c r="D30" t="b">
        <f>AND('gluc 0830'!C30 = 'glyc 0830'!C32, 'gluc 0830'!C30 = 'OA 0830'!C30, 'gluc 0830'!C30 = '0830'!C32)</f>
        <v>1</v>
      </c>
    </row>
    <row r="31" spans="1:4" x14ac:dyDescent="0.2">
      <c r="A31">
        <f>'0830'!A33</f>
        <v>0</v>
      </c>
      <c r="B31" t="str">
        <f>'0830'!B33</f>
        <v>R35</v>
      </c>
      <c r="C31" t="str">
        <f>'0830'!C33</f>
        <v>AA -&gt; AC + NADH</v>
      </c>
      <c r="D31" t="b">
        <f>AND('gluc 0830'!C31 = 'glyc 0830'!C33, 'gluc 0830'!C31 = 'OA 0830'!C31, 'gluc 0830'!C31 = '0830'!C33)</f>
        <v>1</v>
      </c>
    </row>
    <row r="32" spans="1:4" x14ac:dyDescent="0.2">
      <c r="A32">
        <f>'0830'!A34</f>
        <v>0</v>
      </c>
      <c r="B32" t="str">
        <f>'0830'!B34</f>
        <v>R36</v>
      </c>
      <c r="C32" t="str">
        <f>'0830'!C34</f>
        <v>AA -&gt; AC + NADPH</v>
      </c>
      <c r="D32" t="b">
        <f>AND('gluc 0830'!C32 = 'glyc 0830'!C34, 'gluc 0830'!C32 = 'OA 0830'!C32, 'gluc 0830'!C32 = '0830'!C34)</f>
        <v>1</v>
      </c>
    </row>
    <row r="33" spans="1:4" x14ac:dyDescent="0.2">
      <c r="A33">
        <f>'0830'!A35</f>
        <v>0</v>
      </c>
      <c r="B33" t="str">
        <f>'0830'!B35</f>
        <v>R37 net</v>
      </c>
      <c r="C33" t="str">
        <f>'0830'!C35</f>
        <v>AC + ATP &lt;-&gt; ACCOAcyt</v>
      </c>
      <c r="D33" t="b">
        <f>AND('gluc 0830'!C33 = 'glyc 0830'!C35, 'gluc 0830'!C33 = 'OA 0830'!C33, 'gluc 0830'!C33 = '0830'!C35)</f>
        <v>1</v>
      </c>
    </row>
    <row r="34" spans="1:4" x14ac:dyDescent="0.2">
      <c r="A34" t="str">
        <f>'0830'!A36</f>
        <v>glyoxylate shunt</v>
      </c>
      <c r="B34" t="str">
        <f>'0830'!B36</f>
        <v>R41.2 net</v>
      </c>
      <c r="C34" t="str">
        <f>'0830'!C36</f>
        <v>CITcyt &lt;-&gt; ICTcyt</v>
      </c>
      <c r="D34" t="b">
        <f>AND('gluc 0830'!C34 = 'glyc 0830'!C36, 'gluc 0830'!C34 = 'OA 0830'!C34, 'gluc 0830'!C34 = '0830'!C36)</f>
        <v>1</v>
      </c>
    </row>
    <row r="35" spans="1:4" x14ac:dyDescent="0.2">
      <c r="A35">
        <f>'0830'!A37</f>
        <v>0</v>
      </c>
      <c r="B35" t="str">
        <f>'0830'!B37</f>
        <v>R43.2</v>
      </c>
      <c r="C35" t="str">
        <f>'0830'!C37</f>
        <v>ICTcyt -&gt; GLYOXYcyt + SUCcyt</v>
      </c>
      <c r="D35" t="b">
        <f>AND('gluc 0830'!C35 = 'glyc 0830'!C37, 'gluc 0830'!C35 = 'OA 0830'!C35, 'gluc 0830'!C35 = '0830'!C37)</f>
        <v>1</v>
      </c>
    </row>
    <row r="36" spans="1:4" x14ac:dyDescent="0.2">
      <c r="A36">
        <f>'0830'!A38</f>
        <v>0</v>
      </c>
      <c r="B36" t="str">
        <f>'0830'!B38</f>
        <v>R45</v>
      </c>
      <c r="C36" t="str">
        <f>'0830'!C38</f>
        <v>ACCOAcyt + GLYOXYcyt -&gt; MALcyt</v>
      </c>
      <c r="D36" t="b">
        <f>AND('gluc 0830'!C36 = 'glyc 0830'!C38, 'gluc 0830'!C36 = 'OA 0830'!C36, 'gluc 0830'!C36 = '0830'!C38)</f>
        <v>1</v>
      </c>
    </row>
    <row r="37" spans="1:4" x14ac:dyDescent="0.2">
      <c r="A37">
        <f>'0830'!A39</f>
        <v>0</v>
      </c>
      <c r="B37" t="str">
        <f>'0830'!B39</f>
        <v>R46</v>
      </c>
      <c r="C37" t="str">
        <f>'0830'!C39</f>
        <v>MALcyt -&gt; OAAcyt + NADH</v>
      </c>
      <c r="D37" t="b">
        <f>AND('gluc 0830'!C37 = 'glyc 0830'!C39, 'gluc 0830'!C37 = 'OA 0830'!C37, 'gluc 0830'!C37 = '0830'!C39)</f>
        <v>1</v>
      </c>
    </row>
    <row r="38" spans="1:4" x14ac:dyDescent="0.2">
      <c r="A38" t="str">
        <f>'0830'!A40</f>
        <v>compartment transport</v>
      </c>
      <c r="B38" t="str">
        <f>'0830'!B40</f>
        <v>R18</v>
      </c>
      <c r="C38" t="str">
        <f>'0830'!C40</f>
        <v>PYRcyt -&gt; PYRmit</v>
      </c>
      <c r="D38" t="b">
        <f>AND('gluc 0830'!C38 = 'glyc 0830'!C40, 'gluc 0830'!C38 = 'OA 0830'!C38, 'gluc 0830'!C38 = '0830'!C40)</f>
        <v>1</v>
      </c>
    </row>
    <row r="39" spans="1:4" x14ac:dyDescent="0.2">
      <c r="A39">
        <f>'0830'!A41</f>
        <v>0</v>
      </c>
      <c r="B39" t="str">
        <f>'0830'!B41</f>
        <v>R42 net</v>
      </c>
      <c r="C39" t="str">
        <f>'0830'!C41</f>
        <v>ACCOAcyt &lt;-&gt; ACCOAmit</v>
      </c>
      <c r="D39" t="b">
        <f>AND('gluc 0830'!C39 = 'glyc 0830'!C41, 'gluc 0830'!C39 = 'OA 0830'!C39, 'gluc 0830'!C39 = '0830'!C41)</f>
        <v>1</v>
      </c>
    </row>
    <row r="40" spans="1:4" x14ac:dyDescent="0.2">
      <c r="A40">
        <f>'0830'!A42</f>
        <v>0</v>
      </c>
      <c r="B40" t="str">
        <f>'0830'!B42</f>
        <v>cit transp</v>
      </c>
      <c r="C40" t="str">
        <f>'0830'!C42</f>
        <v>CITmit -&gt; CITcyt</v>
      </c>
      <c r="D40" t="b">
        <f>AND('gluc 0830'!C40 = 'glyc 0830'!C42, 'gluc 0830'!C40 = 'OA 0830'!C40, 'gluc 0830'!C40 = '0830'!C42)</f>
        <v>1</v>
      </c>
    </row>
    <row r="41" spans="1:4" x14ac:dyDescent="0.2">
      <c r="A41">
        <f>'0830'!A43</f>
        <v>0</v>
      </c>
      <c r="B41" t="str">
        <f>'0830'!B43</f>
        <v>R44</v>
      </c>
      <c r="C41" t="str">
        <f>'0830'!C43</f>
        <v>SUCcyt -&gt; SUCmit</v>
      </c>
      <c r="D41" t="b">
        <f>AND('gluc 0830'!C41 = 'glyc 0830'!C43, 'gluc 0830'!C41 = 'OA 0830'!C41, 'gluc 0830'!C41 = '0830'!C43)</f>
        <v>1</v>
      </c>
    </row>
    <row r="42" spans="1:4" x14ac:dyDescent="0.2">
      <c r="A42">
        <f>'0830'!A44</f>
        <v>0</v>
      </c>
      <c r="B42" t="str">
        <f>'0830'!B44</f>
        <v>R47</v>
      </c>
      <c r="C42" t="str">
        <f>'0830'!C44</f>
        <v>MALcyt -&gt; MALmit</v>
      </c>
      <c r="D42" t="b">
        <f>AND('gluc 0830'!C42 = 'glyc 0830'!C44, 'gluc 0830'!C42 = 'OA 0830'!C42, 'gluc 0830'!C42 = '0830'!C44)</f>
        <v>1</v>
      </c>
    </row>
    <row r="43" spans="1:4" x14ac:dyDescent="0.2">
      <c r="A43" t="str">
        <f>'0830'!A45</f>
        <v>amino acid biosynthesis</v>
      </c>
      <c r="B43" t="str">
        <f>'0830'!B45</f>
        <v>R48</v>
      </c>
      <c r="C43" t="str">
        <f>'0830'!C45</f>
        <v>G3P -&gt; SER + NADH</v>
      </c>
      <c r="D43" t="b">
        <f>AND('gluc 0830'!C43 = 'glyc 0830'!C45, 'gluc 0830'!C43 = 'OA 0830'!C43, 'gluc 0830'!C43 = '0830'!C45)</f>
        <v>1</v>
      </c>
    </row>
    <row r="44" spans="1:4" x14ac:dyDescent="0.2">
      <c r="A44">
        <f>'0830'!A46</f>
        <v>0</v>
      </c>
      <c r="B44" t="str">
        <f>'0830'!B46</f>
        <v>R50 net</v>
      </c>
      <c r="C44" t="str">
        <f>'0830'!C46</f>
        <v>SER &lt;-&gt; GLY + MTHF</v>
      </c>
      <c r="D44" t="b">
        <f>AND('gluc 0830'!C44 = 'glyc 0830'!C46, 'gluc 0830'!C44 = 'OA 0830'!C44, 'gluc 0830'!C44 = '0830'!C46)</f>
        <v>1</v>
      </c>
    </row>
    <row r="45" spans="1:4" x14ac:dyDescent="0.2">
      <c r="A45">
        <f>'0830'!A47</f>
        <v>0</v>
      </c>
      <c r="B45" t="str">
        <f>'0830'!B47</f>
        <v>R51 net</v>
      </c>
      <c r="C45" t="str">
        <f>'0830'!C47</f>
        <v>CO2 + MTHF + NADH &lt;-&gt; GLY</v>
      </c>
      <c r="D45" t="b">
        <f>AND('gluc 0830'!C45 = 'glyc 0830'!C47, 'gluc 0830'!C45 = 'OA 0830'!C45, 'gluc 0830'!C45 = '0830'!C47)</f>
        <v>1</v>
      </c>
    </row>
    <row r="46" spans="1:4" x14ac:dyDescent="0.2">
      <c r="A46">
        <f>'0830'!A48</f>
        <v>0</v>
      </c>
      <c r="B46" t="str">
        <f>'0830'!B48</f>
        <v>R52</v>
      </c>
      <c r="C46" t="str">
        <f>'0830'!C48</f>
        <v>AKG + NADPH -&gt; GLU</v>
      </c>
      <c r="D46" t="b">
        <f>AND('gluc 0830'!C46 = 'glyc 0830'!C48, 'gluc 0830'!C46 = 'OA 0830'!C46, 'gluc 0830'!C46 = '0830'!C48)</f>
        <v>1</v>
      </c>
    </row>
    <row r="47" spans="1:4" x14ac:dyDescent="0.2">
      <c r="A47">
        <f>'0830'!A49</f>
        <v>0</v>
      </c>
      <c r="B47" t="str">
        <f>'0830'!B49</f>
        <v>R53</v>
      </c>
      <c r="C47" t="str">
        <f>'0830'!C49</f>
        <v>GLU + ATP -&gt; GLN</v>
      </c>
      <c r="D47" t="b">
        <f>AND('gluc 0830'!C47 = 'glyc 0830'!C49, 'gluc 0830'!C47 = 'OA 0830'!C47, 'gluc 0830'!C47 = '0830'!C49)</f>
        <v>1</v>
      </c>
    </row>
    <row r="48" spans="1:4" x14ac:dyDescent="0.2">
      <c r="A48">
        <f>'0830'!A50</f>
        <v>0</v>
      </c>
      <c r="B48" t="str">
        <f>'0830'!B50</f>
        <v>R54</v>
      </c>
      <c r="C48" t="str">
        <f>'0830'!C50</f>
        <v>GLU + ATP + 2*NADPH -&gt; PRO</v>
      </c>
      <c r="D48" t="b">
        <f>AND('gluc 0830'!C48 = 'glyc 0830'!C50, 'gluc 0830'!C48 = 'OA 0830'!C48, 'gluc 0830'!C48 = '0830'!C50)</f>
        <v>1</v>
      </c>
    </row>
    <row r="49" spans="1:4" x14ac:dyDescent="0.2">
      <c r="A49">
        <f>'0830'!A51</f>
        <v>0</v>
      </c>
      <c r="B49" t="str">
        <f>'0830'!B51</f>
        <v>R55</v>
      </c>
      <c r="C49" t="str">
        <f>'0830'!C51</f>
        <v>GLU + GLU + CO2 + GLN + ASP + 5*ATP + NADPH -&gt; AKG + ARG + GLU + FUMmit</v>
      </c>
      <c r="D49" t="b">
        <f>AND('gluc 0830'!C49 = 'glyc 0830'!C51, 'gluc 0830'!C49 = 'OA 0830'!C49, 'gluc 0830'!C49 = '0830'!C51)</f>
        <v>1</v>
      </c>
    </row>
    <row r="50" spans="1:4" x14ac:dyDescent="0.2">
      <c r="A50">
        <f>'0830'!A52</f>
        <v>0</v>
      </c>
      <c r="B50" t="str">
        <f>'0830'!B52</f>
        <v>R56</v>
      </c>
      <c r="C50" t="str">
        <f>'0830'!C52</f>
        <v>OAAcyt + GLU -&gt; ASP + AKG</v>
      </c>
      <c r="D50" t="b">
        <f>AND('gluc 0830'!C50 = 'glyc 0830'!C52, 'gluc 0830'!C50 = 'OA 0830'!C50, 'gluc 0830'!C50 = '0830'!C52)</f>
        <v>1</v>
      </c>
    </row>
    <row r="51" spans="1:4" x14ac:dyDescent="0.2">
      <c r="A51">
        <f>'0830'!A53</f>
        <v>0</v>
      </c>
      <c r="B51" t="str">
        <f>'0830'!B53</f>
        <v>R58</v>
      </c>
      <c r="C51" t="str">
        <f>'0830'!C53</f>
        <v>ASP + GLN -&gt; ASN + GLU</v>
      </c>
      <c r="D51" t="b">
        <f>AND('gluc 0830'!C51 = 'glyc 0830'!C53, 'gluc 0830'!C51 = 'OA 0830'!C51, 'gluc 0830'!C51 = '0830'!C53)</f>
        <v>1</v>
      </c>
    </row>
    <row r="52" spans="1:4" x14ac:dyDescent="0.2">
      <c r="A52">
        <f>'0830'!A54</f>
        <v>0</v>
      </c>
      <c r="B52" t="str">
        <f>'0830'!B54</f>
        <v>R60</v>
      </c>
      <c r="C52" t="str">
        <f>'0830'!C54</f>
        <v>PYRmit + GLU -&gt; ALA + AKG</v>
      </c>
      <c r="D52" t="b">
        <f>AND('gluc 0830'!C52 = 'glyc 0830'!C54, 'gluc 0830'!C52 = 'OA 0830'!C52, 'gluc 0830'!C52 = '0830'!C54)</f>
        <v>1</v>
      </c>
    </row>
    <row r="53" spans="1:4" x14ac:dyDescent="0.2">
      <c r="A53">
        <f>'0830'!A55</f>
        <v>0</v>
      </c>
      <c r="B53" t="str">
        <f>'0830'!B55</f>
        <v>R61</v>
      </c>
      <c r="C53" t="str">
        <f>'0830'!C55</f>
        <v>ASP + 2*ATP + 2*NADPH -&gt; THR</v>
      </c>
      <c r="D53" t="b">
        <f>AND('gluc 0830'!C53 = 'glyc 0830'!C55, 'gluc 0830'!C53 = 'OA 0830'!C53, 'gluc 0830'!C53 = '0830'!C55)</f>
        <v>1</v>
      </c>
    </row>
    <row r="54" spans="1:4" x14ac:dyDescent="0.2">
      <c r="A54">
        <f>'0830'!A56</f>
        <v>0</v>
      </c>
      <c r="B54" t="str">
        <f>'0830'!B56</f>
        <v>R62 net</v>
      </c>
      <c r="C54" t="str">
        <f>'0830'!C56</f>
        <v>THR &lt;-&gt; GLY + AA + NADH</v>
      </c>
      <c r="D54" t="b">
        <f>AND('gluc 0830'!C54 = 'glyc 0830'!C56, 'gluc 0830'!C54 = 'OA 0830'!C54, 'gluc 0830'!C54 = '0830'!C56)</f>
        <v>1</v>
      </c>
    </row>
    <row r="55" spans="1:4" x14ac:dyDescent="0.2">
      <c r="A55">
        <f>'0830'!A57</f>
        <v>0</v>
      </c>
      <c r="B55" t="str">
        <f>'0830'!B57</f>
        <v>R63</v>
      </c>
      <c r="C55" t="str">
        <f>'0830'!C57</f>
        <v>SER + ACCOAcyt + 3*ATP + 4*NADPH -&gt; CYS + AC</v>
      </c>
      <c r="D55" t="b">
        <f>AND('gluc 0830'!C55 = 'glyc 0830'!C57, 'gluc 0830'!C55 = 'OA 0830'!C55, 'gluc 0830'!C55 = '0830'!C57)</f>
        <v>1</v>
      </c>
    </row>
    <row r="56" spans="1:4" x14ac:dyDescent="0.2">
      <c r="A56">
        <f>'0830'!A58</f>
        <v>0</v>
      </c>
      <c r="B56" t="str">
        <f>'0830'!B58</f>
        <v>R64</v>
      </c>
      <c r="C56" t="str">
        <f>'0830'!C58</f>
        <v>ASP + MTHF + ACCOAcyt + 2*NADPH -&gt; MET + AC</v>
      </c>
      <c r="D56" t="b">
        <f>AND('gluc 0830'!C56 = 'glyc 0830'!C58, 'gluc 0830'!C56 = 'OA 0830'!C56, 'gluc 0830'!C56 = '0830'!C58)</f>
        <v>1</v>
      </c>
    </row>
    <row r="57" spans="1:4" x14ac:dyDescent="0.2">
      <c r="A57">
        <f>'0830'!A59</f>
        <v>0</v>
      </c>
      <c r="B57" t="str">
        <f>'0830'!B59</f>
        <v>R65</v>
      </c>
      <c r="C57" t="str">
        <f>'0830'!C59</f>
        <v>AKG + ACCOAcyt + GLU + GLU -&gt; LYS + CO2 + AKG + AKG</v>
      </c>
      <c r="D57" t="b">
        <f>AND('gluc 0830'!C57 = 'glyc 0830'!C59, 'gluc 0830'!C57 = 'OA 0830'!C57, 'gluc 0830'!C57 = '0830'!C59)</f>
        <v>1</v>
      </c>
    </row>
    <row r="58" spans="1:4" x14ac:dyDescent="0.2">
      <c r="A58">
        <f>'0830'!A60</f>
        <v>0</v>
      </c>
      <c r="B58" t="str">
        <f>'0830'!B60</f>
        <v>R67</v>
      </c>
      <c r="C58" t="str">
        <f>'0830'!C60</f>
        <v>PYRmit + PYRmit + GLU + NADPH -&gt; VAL + CO2 + AKG</v>
      </c>
      <c r="D58" t="b">
        <f>AND('gluc 0830'!C58 = 'glyc 0830'!C60, 'gluc 0830'!C58 = 'OA 0830'!C58, 'gluc 0830'!C58 = '0830'!C60)</f>
        <v>1</v>
      </c>
    </row>
    <row r="59" spans="1:4" x14ac:dyDescent="0.2">
      <c r="A59">
        <f>'0830'!A61</f>
        <v>0</v>
      </c>
      <c r="B59" t="str">
        <f>'0830'!B61</f>
        <v>R69</v>
      </c>
      <c r="C59" t="str">
        <f>'0830'!C61</f>
        <v>PEP + PEP + E4P + GLU + ATP + NADPH -&gt; PHE + CO2 + AKG</v>
      </c>
      <c r="D59" t="b">
        <f>AND('gluc 0830'!C59 = 'glyc 0830'!C61, 'gluc 0830'!C59 = 'OA 0830'!C59, 'gluc 0830'!C59 = '0830'!C61)</f>
        <v>1</v>
      </c>
    </row>
    <row r="60" spans="1:4" x14ac:dyDescent="0.2">
      <c r="A60">
        <f>'0830'!A62</f>
        <v>0</v>
      </c>
      <c r="B60" t="str">
        <f>'0830'!B62</f>
        <v>R70</v>
      </c>
      <c r="C60" t="str">
        <f>'0830'!C62</f>
        <v>PEP + PEP + E4P + GLU + ATP + NADPH -&gt; TYR + CO2 + AKG</v>
      </c>
      <c r="D60" t="b">
        <f>AND('gluc 0830'!C60 = 'glyc 0830'!C62, 'gluc 0830'!C60 = 'OA 0830'!C60, 'gluc 0830'!C60 = '0830'!C62)</f>
        <v>1</v>
      </c>
    </row>
    <row r="61" spans="1:4" x14ac:dyDescent="0.2">
      <c r="A61">
        <f>'0830'!A63</f>
        <v>0</v>
      </c>
      <c r="B61" t="str">
        <f>'0830'!B63</f>
        <v>R71.2</v>
      </c>
      <c r="C61" t="str">
        <f>'0830'!C63</f>
        <v>SER + R5P + PEP + E4P + PEP + GLN + 3*ATP + NADPH -&gt; TRP + CO2 + GAP + PYRcyt + GLU</v>
      </c>
      <c r="D61" t="b">
        <f>AND('gluc 0830'!C61 = 'glyc 0830'!C63, 'gluc 0830'!C61 = 'OA 0830'!C61, 'gluc 0830'!C61 = '0830'!C63)</f>
        <v>1</v>
      </c>
    </row>
    <row r="62" spans="1:4" x14ac:dyDescent="0.2">
      <c r="A62">
        <f>'0830'!A64</f>
        <v>0</v>
      </c>
      <c r="B62" t="str">
        <f>'0830'!B64</f>
        <v>R72.2</v>
      </c>
      <c r="C62" t="str">
        <f>'0830'!C64</f>
        <v>R5P + MTHF + GLN + ASP + 5*ATP -&gt; HIS + AKG + FUMmit + 2*NADH</v>
      </c>
      <c r="D62" t="b">
        <f>AND('gluc 0830'!C62 = 'glyc 0830'!C64, 'gluc 0830'!C62 = 'OA 0830'!C62, 'gluc 0830'!C62 = '0830'!C64)</f>
        <v>1</v>
      </c>
    </row>
    <row r="63" spans="1:4" x14ac:dyDescent="0.2">
      <c r="A63">
        <f>'0830'!A65</f>
        <v>0</v>
      </c>
      <c r="B63" t="str">
        <f>'0830'!B65</f>
        <v>R76</v>
      </c>
      <c r="C63" t="str">
        <f>'0830'!C65</f>
        <v>PYRmit + THR + GLU + NADPH -&gt; ILE + CO2 + AKG</v>
      </c>
      <c r="D63" t="b">
        <f>AND('gluc 0830'!C63 = 'glyc 0830'!C65, 'gluc 0830'!C63 = 'OA 0830'!C63, 'gluc 0830'!C63 = '0830'!C65)</f>
        <v>1</v>
      </c>
    </row>
    <row r="64" spans="1:4" x14ac:dyDescent="0.2">
      <c r="A64">
        <f>'0830'!A66</f>
        <v>0</v>
      </c>
      <c r="B64" t="str">
        <f>'0830'!B66</f>
        <v>R77</v>
      </c>
      <c r="C64" t="str">
        <f>'0830'!C66</f>
        <v>ACCOAmit + PYRmit + PYRmit + GLU + NADPH -&gt; LEU + CO2 + CO2 + AKG</v>
      </c>
      <c r="D64" t="b">
        <f>AND('gluc 0830'!C64 = 'glyc 0830'!C66, 'gluc 0830'!C64 = 'OA 0830'!C64, 'gluc 0830'!C64 = '0830'!C66)</f>
        <v>1</v>
      </c>
    </row>
    <row r="65" spans="1:4" x14ac:dyDescent="0.2">
      <c r="A65">
        <f>'0830'!A67</f>
        <v>0</v>
      </c>
      <c r="B65" t="str">
        <f>'0830'!B67</f>
        <v>R80 steph AC</v>
      </c>
      <c r="C65" t="str">
        <f>'0830'!C67</f>
        <v>0.294*ALA + 0.174*ARG + 0.196*ASN + 0.196*ASP + 0.036*CYS + 0.239*GLN + 0.239*GLU + 0.214*GLY + 0.112*HIS + 0.159*ILE + 0.319*LEU + 0.254*LYS + 0.112*MET + 0.174*PHE + 0.17*PRO + 0.203*SER + 0.221*THR + 0.036*TRP + 0.112*TYR + 0.221*VAL -&gt; Biomass</v>
      </c>
      <c r="D65" t="b">
        <f>AND('gluc 0830'!C65 = 'glyc 0830'!C67, 'gluc 0830'!C65 = 'OA 0830'!C65, 'gluc 0830'!C65 = '0830'!C67)</f>
        <v>1</v>
      </c>
    </row>
    <row r="66" spans="1:4" x14ac:dyDescent="0.2">
      <c r="A66">
        <f>'0830'!A68</f>
        <v>0</v>
      </c>
      <c r="B66" t="str">
        <f>'0830'!B68</f>
        <v>R81</v>
      </c>
      <c r="C66" t="str">
        <f>'0830'!C68</f>
        <v>ATP -&gt; ATP_maintenance</v>
      </c>
      <c r="D66" t="b">
        <f>AND('gluc 0830'!C66 = 'glyc 0830'!C68, 'gluc 0830'!C66 = 'OA 0830'!C66, 'gluc 0830'!C66 = '0830'!C68)</f>
        <v>1</v>
      </c>
    </row>
    <row r="67" spans="1:4" x14ac:dyDescent="0.2">
      <c r="A67">
        <f>'0830'!A69</f>
        <v>0</v>
      </c>
      <c r="B67" t="str">
        <f>'0830'!B69</f>
        <v>R82</v>
      </c>
      <c r="C67" t="str">
        <f>'0830'!C69</f>
        <v>NADH -&gt; NADPH</v>
      </c>
      <c r="D67" t="b">
        <f>AND('gluc 0830'!C67 = 'glyc 0830'!C69, 'gluc 0830'!C67 = 'OA 0830'!C67, 'gluc 0830'!C67 = '0830'!C69)</f>
        <v>1</v>
      </c>
    </row>
    <row r="68" spans="1:4" x14ac:dyDescent="0.2">
      <c r="A68">
        <f>'0830'!A70</f>
        <v>0</v>
      </c>
      <c r="B68" t="str">
        <f>'0830'!B70</f>
        <v>R83</v>
      </c>
      <c r="C68" t="str">
        <f>'0830'!C70</f>
        <v>NADH -&gt; 2*ATP</v>
      </c>
      <c r="D68" t="b">
        <f>AND('gluc 0830'!C68 = 'glyc 0830'!C70, 'gluc 0830'!C68 = 'OA 0830'!C68, 'gluc 0830'!C68 = '0830'!C70)</f>
        <v>1</v>
      </c>
    </row>
    <row r="69" spans="1:4" x14ac:dyDescent="0.2">
      <c r="A69">
        <f>'0830'!A71</f>
        <v>0</v>
      </c>
      <c r="B69" t="str">
        <f>'0830'!B71</f>
        <v>R84</v>
      </c>
      <c r="C69" t="str">
        <f>'0830'!C71</f>
        <v>UQH2 -&gt; ATP</v>
      </c>
      <c r="D69" t="b">
        <f>AND('gluc 0830'!C69 = 'glyc 0830'!C71, 'gluc 0830'!C69 = 'OA 0830'!C69, 'gluc 0830'!C69 = '0830'!C71)</f>
        <v>1</v>
      </c>
    </row>
    <row r="70" spans="1:4" x14ac:dyDescent="0.2">
      <c r="A70">
        <f>'0830'!A72</f>
        <v>0</v>
      </c>
      <c r="B70" t="str">
        <f>'0830'!B72</f>
        <v>R85</v>
      </c>
      <c r="C70" t="str">
        <f>'0830'!C72</f>
        <v>FADH2 -&gt; ATP</v>
      </c>
      <c r="D70" t="b">
        <f>AND('gluc 0830'!C70 = 'glyc 0830'!C72, 'gluc 0830'!C70 = 'OA 0830'!C70, 'gluc 0830'!C70 = '0830'!C72)</f>
        <v>0</v>
      </c>
    </row>
    <row r="71" spans="1:4" x14ac:dyDescent="0.2">
      <c r="A71">
        <f>'0830'!A73</f>
        <v>0</v>
      </c>
      <c r="B71" t="str">
        <f>'0830'!B73</f>
        <v>R79</v>
      </c>
      <c r="C71" t="str">
        <f>'0830'!C73</f>
        <v>CO2 -&gt; CO2_EX</v>
      </c>
      <c r="D71" t="b">
        <f>AND('gluc 0830'!C71 = 'glyc 0830'!C73, 'gluc 0830'!C71 = 'OA 0830'!C71, 'gluc 0830'!C71 = '0830'!C73)</f>
        <v>0</v>
      </c>
    </row>
  </sheetData>
  <conditionalFormatting sqref="A1:J3 E4:J44 A4:B71 C4:D72 C4:C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gluc 0830</vt:lpstr>
      <vt:lpstr>glyc 0830</vt:lpstr>
      <vt:lpstr>OA 0830</vt:lpstr>
      <vt:lpstr>0830</vt:lpstr>
      <vt:lpstr>old_gsm_mapping</vt:lpstr>
      <vt:lpstr>rxn_check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Roell, Garrett</cp:lastModifiedBy>
  <dcterms:created xsi:type="dcterms:W3CDTF">2023-09-25T18:09:50Z</dcterms:created>
  <dcterms:modified xsi:type="dcterms:W3CDTF">2023-09-28T02:09:43Z</dcterms:modified>
</cp:coreProperties>
</file>