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ALL VIEW" sheetId="1" r:id="rId3"/>
    <sheet state="visible" name="TRANSACTION TRACKER" sheetId="2" r:id="rId4"/>
    <sheet state="visible" name="PCARD RECEIPTS" sheetId="3" r:id="rId5"/>
    <sheet state="visible" name="AUDIENCE STATISTICS" sheetId="4" r:id="rId6"/>
  </sheets>
  <definedNames/>
  <calcPr/>
</workbook>
</file>

<file path=xl/sharedStrings.xml><?xml version="1.0" encoding="utf-8"?>
<sst xmlns="http://schemas.openxmlformats.org/spreadsheetml/2006/main" count="255" uniqueCount="222">
  <si>
    <t>AMOUNT</t>
  </si>
  <si>
    <t>DESCRIPTION</t>
  </si>
  <si>
    <t>DATE SUBMITTED</t>
  </si>
  <si>
    <t>MYGROUPS #</t>
  </si>
  <si>
    <t>STATEMENT MONTH</t>
  </si>
  <si>
    <t>AUDIENCE STATISTICS</t>
  </si>
  <si>
    <t>5</t>
  </si>
  <si>
    <t>Total Tickets Sold</t>
  </si>
  <si>
    <t>5.1</t>
  </si>
  <si>
    <t>PAYEE</t>
  </si>
  <si>
    <t>PRODUCTION</t>
  </si>
  <si>
    <t>BUDGET LINE ITEM</t>
  </si>
  <si>
    <t>Total Available Seats</t>
  </si>
  <si>
    <t>5.2</t>
  </si>
  <si>
    <t>APPROVED</t>
  </si>
  <si>
    <t>PRODUCER</t>
  </si>
  <si>
    <t>FINALIZED</t>
  </si>
  <si>
    <t>Percentage Capactiy</t>
  </si>
  <si>
    <t>CATEGORY</t>
  </si>
  <si>
    <t>REPORTING NUMBER</t>
  </si>
  <si>
    <t>BUDGETED</t>
  </si>
  <si>
    <t>BUDGET REMAINING</t>
  </si>
  <si>
    <t>REALIZED TRANSACTION</t>
  </si>
  <si>
    <t>BUDGET SUMMARY</t>
  </si>
  <si>
    <t>0</t>
  </si>
  <si>
    <t>Revenue</t>
  </si>
  <si>
    <t>0.1</t>
  </si>
  <si>
    <t>Expense</t>
  </si>
  <si>
    <t>0.2</t>
  </si>
  <si>
    <t>Profit</t>
  </si>
  <si>
    <t>0.3</t>
  </si>
  <si>
    <t>REVENUE</t>
  </si>
  <si>
    <t>1</t>
  </si>
  <si>
    <t>Total Ticket Sales</t>
  </si>
  <si>
    <t>1.1</t>
  </si>
  <si>
    <t>Online</t>
  </si>
  <si>
    <t>1.1.1</t>
  </si>
  <si>
    <t>In Person</t>
  </si>
  <si>
    <t>1.1.2</t>
  </si>
  <si>
    <t>Total Program Ads</t>
  </si>
  <si>
    <t>1.2</t>
  </si>
  <si>
    <t>On Campus</t>
  </si>
  <si>
    <t>1.2.1</t>
  </si>
  <si>
    <t>Off Campus</t>
  </si>
  <si>
    <t>1.2.2</t>
  </si>
  <si>
    <t>Total Grants</t>
  </si>
  <si>
    <t>1.3</t>
  </si>
  <si>
    <t>ASSU Discretionary</t>
  </si>
  <si>
    <t>1.3.1</t>
  </si>
  <si>
    <t>SSFD</t>
  </si>
  <si>
    <t>1.3.2</t>
  </si>
  <si>
    <t>SAI</t>
  </si>
  <si>
    <t>1.3.3</t>
  </si>
  <si>
    <t>TSF</t>
  </si>
  <si>
    <t>1.3.4</t>
  </si>
  <si>
    <t>Donations</t>
  </si>
  <si>
    <t>1.3.5</t>
  </si>
  <si>
    <t>Other</t>
  </si>
  <si>
    <t>1.3.6</t>
  </si>
  <si>
    <t>Total Social</t>
  </si>
  <si>
    <t>1.4</t>
  </si>
  <si>
    <t>Retreat</t>
  </si>
  <si>
    <t>1.4.1</t>
  </si>
  <si>
    <t>1.4.2</t>
  </si>
  <si>
    <t>Total Merchandise</t>
  </si>
  <si>
    <t>1.5</t>
  </si>
  <si>
    <t>Apparel</t>
  </si>
  <si>
    <t>1.5.1</t>
  </si>
  <si>
    <t>Archival DVD Sale</t>
  </si>
  <si>
    <t>1.5.2</t>
  </si>
  <si>
    <t>1.5.3</t>
  </si>
  <si>
    <t>Total Interest</t>
  </si>
  <si>
    <t>1.6</t>
  </si>
  <si>
    <t>ASSU</t>
  </si>
  <si>
    <t>1.6.1</t>
  </si>
  <si>
    <t>Endowment</t>
  </si>
  <si>
    <t>1.6.2</t>
  </si>
  <si>
    <t>1.6.3</t>
  </si>
  <si>
    <t>1.7</t>
  </si>
  <si>
    <t>GENERAL EXPENSE</t>
  </si>
  <si>
    <t>2</t>
  </si>
  <si>
    <t>Total Administrative</t>
  </si>
  <si>
    <t>2.1</t>
  </si>
  <si>
    <t>Copying</t>
  </si>
  <si>
    <t>2.1.1</t>
  </si>
  <si>
    <t>Office Supplies</t>
  </si>
  <si>
    <t>2.1.2</t>
  </si>
  <si>
    <t>Green Room Supplies</t>
  </si>
  <si>
    <t>2.1.3</t>
  </si>
  <si>
    <t>Cast/Staff Gifts</t>
  </si>
  <si>
    <t>2.1.4</t>
  </si>
  <si>
    <t>University Gifts</t>
  </si>
  <si>
    <t>2.1.5</t>
  </si>
  <si>
    <t>Transportation</t>
  </si>
  <si>
    <t>2.1.6</t>
  </si>
  <si>
    <t>2.1.7</t>
  </si>
  <si>
    <t>Total Royalties</t>
  </si>
  <si>
    <t>2.2</t>
  </si>
  <si>
    <t>Royalties</t>
  </si>
  <si>
    <t>2.2.1</t>
  </si>
  <si>
    <t>2.2.2</t>
  </si>
  <si>
    <t>Total University Services</t>
  </si>
  <si>
    <t>2.3</t>
  </si>
  <si>
    <t>Janitorial Services</t>
  </si>
  <si>
    <t>2.3.1</t>
  </si>
  <si>
    <t>Supervision</t>
  </si>
  <si>
    <t>2.3.2</t>
  </si>
  <si>
    <t>Space Rental</t>
  </si>
  <si>
    <t>2.3.3</t>
  </si>
  <si>
    <t>2.3.4</t>
  </si>
  <si>
    <t>Total Publicity</t>
  </si>
  <si>
    <t>2.4</t>
  </si>
  <si>
    <t>Program Printing</t>
  </si>
  <si>
    <t>2.4.1</t>
  </si>
  <si>
    <t>Ticket Printing</t>
  </si>
  <si>
    <t>2.4.2</t>
  </si>
  <si>
    <t>Main Posters</t>
  </si>
  <si>
    <t>2.4.3</t>
  </si>
  <si>
    <t>Advertisement Fliers</t>
  </si>
  <si>
    <t>2.4.4</t>
  </si>
  <si>
    <t>Alternative Ads</t>
  </si>
  <si>
    <t>2.4.5</t>
  </si>
  <si>
    <t>Website Costs</t>
  </si>
  <si>
    <t>2.4.6</t>
  </si>
  <si>
    <t>Audition/Pre-Production Fliers</t>
  </si>
  <si>
    <t>2.4.7</t>
  </si>
  <si>
    <t>2.4.8</t>
  </si>
  <si>
    <t>Merchandise/Archival</t>
  </si>
  <si>
    <t>2.5</t>
  </si>
  <si>
    <t>2.5.1</t>
  </si>
  <si>
    <t>DVD Filming/Production</t>
  </si>
  <si>
    <t>2.5.2</t>
  </si>
  <si>
    <t>Photography</t>
  </si>
  <si>
    <t>2.5.3</t>
  </si>
  <si>
    <t>2.5.4</t>
  </si>
  <si>
    <t>2.6</t>
  </si>
  <si>
    <t>SOCIAL EXPENSE</t>
  </si>
  <si>
    <t>3</t>
  </si>
  <si>
    <t>Total Retreat</t>
  </si>
  <si>
    <t>3.1</t>
  </si>
  <si>
    <t>Location Rental</t>
  </si>
  <si>
    <t>3.1.1</t>
  </si>
  <si>
    <t>Food/Drinks</t>
  </si>
  <si>
    <t>3.1.2</t>
  </si>
  <si>
    <t>3.1.3</t>
  </si>
  <si>
    <t>Total Parties</t>
  </si>
  <si>
    <t>3.2</t>
  </si>
  <si>
    <t>Rollouts</t>
  </si>
  <si>
    <t>3.2.1</t>
  </si>
  <si>
    <t>Cast Party</t>
  </si>
  <si>
    <t>3.2.2</t>
  </si>
  <si>
    <t>VidWaPar</t>
  </si>
  <si>
    <t>3.2.3</t>
  </si>
  <si>
    <t>3.2.4</t>
  </si>
  <si>
    <t>Total Food</t>
  </si>
  <si>
    <t>3.3</t>
  </si>
  <si>
    <t>Restaurants</t>
  </si>
  <si>
    <t>3.3.1</t>
  </si>
  <si>
    <t>Auditions/Meetings</t>
  </si>
  <si>
    <t>3.3.2</t>
  </si>
  <si>
    <t>Build/Rehearsals</t>
  </si>
  <si>
    <t>3.3.3</t>
  </si>
  <si>
    <t>Tech/Dress</t>
  </si>
  <si>
    <t>3.3.4</t>
  </si>
  <si>
    <t>3.3.5</t>
  </si>
  <si>
    <t>3.4</t>
  </si>
  <si>
    <t>TECHNICAL EXPENSE</t>
  </si>
  <si>
    <t>4</t>
  </si>
  <si>
    <t>Total Set</t>
  </si>
  <si>
    <t>4.1</t>
  </si>
  <si>
    <t>Construction Supplies</t>
  </si>
  <si>
    <t>4.1.1</t>
  </si>
  <si>
    <t>Equipment Purchases</t>
  </si>
  <si>
    <t>4.1.2</t>
  </si>
  <si>
    <t>4.1.3</t>
  </si>
  <si>
    <t>4.1.4</t>
  </si>
  <si>
    <t>Total Lighting</t>
  </si>
  <si>
    <t>4.2</t>
  </si>
  <si>
    <t>University Rental</t>
  </si>
  <si>
    <t>4.2.1</t>
  </si>
  <si>
    <t>External Rental</t>
  </si>
  <si>
    <t>4.2.2</t>
  </si>
  <si>
    <t>Expendables</t>
  </si>
  <si>
    <t>4.2.3</t>
  </si>
  <si>
    <t>4.2.4</t>
  </si>
  <si>
    <t>4.2.5</t>
  </si>
  <si>
    <t>Total Sound</t>
  </si>
  <si>
    <t>4.3</t>
  </si>
  <si>
    <t>Equipment Rental</t>
  </si>
  <si>
    <t>4.3.1</t>
  </si>
  <si>
    <t>Rigging</t>
  </si>
  <si>
    <t>4.3.2</t>
  </si>
  <si>
    <t>4.3.3</t>
  </si>
  <si>
    <t>4.3.4</t>
  </si>
  <si>
    <t>4.3.5</t>
  </si>
  <si>
    <t>Total Costumes</t>
  </si>
  <si>
    <t>4.4</t>
  </si>
  <si>
    <t>Rental</t>
  </si>
  <si>
    <t>4.4.1</t>
  </si>
  <si>
    <t>Purchase</t>
  </si>
  <si>
    <t>4.4.2</t>
  </si>
  <si>
    <t>Cleaning</t>
  </si>
  <si>
    <t>4.4.3</t>
  </si>
  <si>
    <t>4.4.4</t>
  </si>
  <si>
    <t>Total Makeup/Hair</t>
  </si>
  <si>
    <t>4.5</t>
  </si>
  <si>
    <t>Makeup</t>
  </si>
  <si>
    <t>4.5.1</t>
  </si>
  <si>
    <t>Hair</t>
  </si>
  <si>
    <t>4.5.2</t>
  </si>
  <si>
    <t>4.5.3</t>
  </si>
  <si>
    <t>Total Props</t>
  </si>
  <si>
    <t>4.6</t>
  </si>
  <si>
    <t>4.6.1</t>
  </si>
  <si>
    <t>4.6.2</t>
  </si>
  <si>
    <t>4.6.3</t>
  </si>
  <si>
    <t>Total Music</t>
  </si>
  <si>
    <t>4.7</t>
  </si>
  <si>
    <t>Instrument Rental</t>
  </si>
  <si>
    <t>4.7.1</t>
  </si>
  <si>
    <t>4.7.2</t>
  </si>
  <si>
    <t>4.8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</si>
</sst>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"/>
    <numFmt numFmtId="165" formatCode="m/d/yyyy h:mm:ss"/>
    <numFmt numFmtId="166" formatCode="#,##0.###############"/>
    <numFmt numFmtId="167" formatCode="&quot;$&quot;#,##0.00"/>
    <numFmt numFmtId="168" formatCode="M/d/yyyy"/>
  </numFmts>
  <fonts count="8">
    <font>
      <sz val="10.0"/>
      <color rgb="FF000000"/>
      <name val="Arial"/>
    </font>
    <font>
      <b/>
      <sz val="12.0"/>
      <name val="Arial"/>
    </font>
    <font>
      <b/>
      <sz val="12.0"/>
    </font>
    <font>
      <b/>
      <sz val="10.0"/>
    </font>
    <font/>
    <font>
      <sz val="12.0"/>
    </font>
    <font>
      <b/>
      <sz val="11.0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1" numFmtId="0" xfId="0" applyFont="1"/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3" numFmtId="164" xfId="0" applyAlignment="1" applyFont="1" applyNumberFormat="1">
      <alignment wrapText="1"/>
    </xf>
    <xf borderId="0" fillId="0" fontId="3" numFmtId="165" xfId="0" applyAlignment="1" applyFont="1" applyNumberFormat="1">
      <alignment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 wrapText="1"/>
    </xf>
    <xf borderId="0" fillId="2" fontId="3" numFmtId="166" xfId="0" applyAlignment="1" applyFill="1" applyFont="1" applyNumberFormat="1">
      <alignment wrapText="1"/>
    </xf>
    <xf borderId="0" fillId="0" fontId="3" numFmtId="166" xfId="0" applyAlignment="1" applyFont="1" applyNumberFormat="1">
      <alignment wrapText="1"/>
    </xf>
    <xf borderId="0" fillId="0" fontId="2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0" fillId="0" fontId="3" numFmtId="0" xfId="0" applyAlignment="1" applyFont="1">
      <alignment wrapText="1"/>
    </xf>
    <xf borderId="0" fillId="0" fontId="2" numFmtId="0" xfId="0" applyAlignment="1" applyFont="1">
      <alignment horizontal="center" vertical="center" wrapText="1"/>
    </xf>
    <xf borderId="0" fillId="0" fontId="3" numFmtId="0" xfId="0" applyAlignment="1" applyFont="1">
      <alignment wrapText="1"/>
    </xf>
    <xf borderId="0" fillId="0" fontId="2" numFmtId="0" xfId="0" applyAlignment="1" applyFont="1">
      <alignment vertical="center"/>
    </xf>
    <xf borderId="0" fillId="0" fontId="3" numFmtId="166" xfId="0" applyAlignment="1" applyFont="1" applyNumberFormat="1">
      <alignment wrapText="1"/>
    </xf>
    <xf borderId="0" fillId="0" fontId="4" numFmtId="0" xfId="0" applyAlignment="1" applyFont="1">
      <alignment wrapText="1"/>
    </xf>
    <xf borderId="0" fillId="0" fontId="3" numFmtId="167" xfId="0" applyAlignment="1" applyFont="1" applyNumberFormat="1">
      <alignment wrapText="1"/>
    </xf>
    <xf borderId="0" fillId="0" fontId="4" numFmtId="167" xfId="0" applyAlignment="1" applyFont="1" applyNumberFormat="1">
      <alignment wrapText="1"/>
    </xf>
    <xf borderId="0" fillId="0" fontId="3" numFmtId="0" xfId="0" applyAlignment="1" applyFont="1">
      <alignment wrapText="1"/>
    </xf>
    <xf borderId="0" fillId="0" fontId="4" numFmtId="167" xfId="0" applyAlignment="1" applyFont="1" applyNumberFormat="1">
      <alignment wrapText="1"/>
    </xf>
    <xf borderId="0" fillId="2" fontId="3" numFmtId="166" xfId="0" applyAlignment="1" applyFont="1" applyNumberFormat="1">
      <alignment wrapText="1"/>
    </xf>
    <xf borderId="0" fillId="0" fontId="4" numFmtId="0" xfId="0" applyAlignment="1" applyFont="1">
      <alignment wrapText="1"/>
    </xf>
    <xf borderId="0" fillId="0" fontId="3" numFmtId="168" xfId="0" applyAlignment="1" applyFont="1" applyNumberFormat="1">
      <alignment wrapText="1"/>
    </xf>
    <xf borderId="0" fillId="2" fontId="3" numFmtId="164" xfId="0" applyAlignment="1" applyFont="1" applyNumberFormat="1">
      <alignment wrapText="1"/>
    </xf>
    <xf borderId="0" fillId="0" fontId="4" numFmtId="0" xfId="0" applyAlignment="1" applyFont="1">
      <alignment wrapText="1"/>
    </xf>
    <xf borderId="0" fillId="0" fontId="4" numFmtId="164" xfId="0" applyAlignment="1" applyFont="1" applyNumberFormat="1">
      <alignment wrapText="1"/>
    </xf>
    <xf borderId="0" fillId="0" fontId="4" numFmtId="165" xfId="0" applyAlignment="1" applyFont="1" applyNumberFormat="1">
      <alignment wrapText="1"/>
    </xf>
    <xf borderId="0" fillId="0" fontId="3" numFmtId="10" xfId="0" applyAlignment="1" applyFont="1" applyNumberFormat="1">
      <alignment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164" xfId="0" applyAlignment="1" applyFont="1" applyNumberFormat="1">
      <alignment horizontal="center" wrapText="1"/>
    </xf>
    <xf borderId="0" fillId="0" fontId="2" numFmtId="165" xfId="0" applyAlignment="1" applyFont="1" applyNumberFormat="1">
      <alignment horizontal="center" wrapText="1"/>
    </xf>
    <xf borderId="0" fillId="0" fontId="3" numFmtId="0" xfId="0" applyAlignment="1" applyFont="1">
      <alignment horizontal="center" wrapText="1"/>
    </xf>
    <xf borderId="0" fillId="0" fontId="2" numFmtId="164" xfId="0" applyAlignment="1" applyFont="1" applyNumberFormat="1">
      <alignment wrapText="1"/>
    </xf>
    <xf borderId="0" fillId="0" fontId="5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5" numFmtId="164" xfId="0" applyAlignment="1" applyFont="1" applyNumberFormat="1">
      <alignment wrapText="1"/>
    </xf>
    <xf borderId="0" fillId="0" fontId="2" numFmtId="167" xfId="0" applyAlignment="1" applyFont="1" applyNumberForma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4" numFmtId="167" xfId="0" applyAlignment="1" applyFont="1" applyNumberFormat="1">
      <alignment wrapText="1"/>
    </xf>
    <xf borderId="0" fillId="2" fontId="6" numFmtId="167" xfId="0" applyAlignment="1" applyFont="1" applyNumberFormat="1">
      <alignment wrapText="1"/>
    </xf>
    <xf borderId="0" fillId="0" fontId="6" numFmtId="167" xfId="0" applyAlignment="1" applyFont="1" applyNumberFormat="1">
      <alignment wrapText="1"/>
    </xf>
    <xf borderId="0" fillId="0" fontId="4" numFmtId="0" xfId="0" applyAlignment="1" applyFont="1">
      <alignment wrapText="1"/>
    </xf>
    <xf borderId="0" fillId="0" fontId="3" numFmtId="167" xfId="0" applyAlignment="1" applyFont="1" applyNumberFormat="1">
      <alignment wrapText="1"/>
    </xf>
    <xf borderId="0" fillId="0" fontId="4" numFmtId="167" xfId="0" applyAlignment="1" applyFont="1" applyNumberFormat="1">
      <alignment wrapText="1"/>
    </xf>
    <xf borderId="0" fillId="0" fontId="3" numFmtId="167" xfId="0" applyAlignment="1" applyFont="1" applyNumberFormat="1">
      <alignment wrapText="1"/>
    </xf>
    <xf borderId="0" fillId="2" fontId="6" numFmtId="167" xfId="0" applyAlignment="1" applyFont="1" applyNumberFormat="1">
      <alignment wrapText="1"/>
    </xf>
    <xf borderId="0" fillId="0" fontId="6" numFmtId="167" xfId="0" applyAlignment="1" applyFont="1" applyNumberFormat="1">
      <alignment wrapText="1"/>
    </xf>
    <xf borderId="0" fillId="0" fontId="7" numFmtId="167" xfId="0" applyAlignment="1" applyFont="1" applyNumberFormat="1">
      <alignment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2.75"/>
  <cols>
    <col customWidth="1" min="1" max="1" width="27.43"/>
    <col customWidth="1" min="2" max="2" width="18.57"/>
    <col customWidth="1" min="3" max="3" width="17.29"/>
    <col customWidth="1" min="4" max="4" width="21.14"/>
    <col customWidth="1" min="5" max="5" width="22.86"/>
    <col customWidth="1" min="6" max="13" width="17.29"/>
  </cols>
  <sheetData>
    <row r="1" ht="15.0" customHeight="1">
      <c r="A1" s="8" t="s">
        <v>10</v>
      </c>
      <c r="B1" s="25"/>
      <c r="C1" s="6"/>
      <c r="D1" s="8" t="s">
        <v>14</v>
      </c>
      <c r="E1" s="26"/>
      <c r="F1" s="14"/>
      <c r="G1" s="14"/>
      <c r="H1" s="14"/>
      <c r="I1" s="14"/>
      <c r="J1" s="14"/>
      <c r="K1" s="14"/>
      <c r="L1" s="14"/>
      <c r="M1" s="14"/>
    </row>
    <row r="2">
      <c r="A2" s="8" t="s">
        <v>15</v>
      </c>
      <c r="B2" s="25"/>
      <c r="C2" s="6"/>
      <c r="D2" s="8" t="s">
        <v>16</v>
      </c>
      <c r="E2" s="7"/>
      <c r="F2" s="14"/>
      <c r="G2" s="14"/>
      <c r="H2" s="14"/>
      <c r="I2" s="14"/>
      <c r="J2" s="14"/>
      <c r="K2" s="14"/>
      <c r="L2" s="14"/>
      <c r="M2" s="14"/>
    </row>
    <row r="3">
      <c r="B3" s="28"/>
      <c r="C3" s="29"/>
      <c r="E3" s="30"/>
    </row>
    <row r="4">
      <c r="A4" s="32" t="s">
        <v>18</v>
      </c>
      <c r="B4" s="33" t="s">
        <v>19</v>
      </c>
      <c r="C4" s="34" t="s">
        <v>20</v>
      </c>
      <c r="D4" s="32" t="s">
        <v>21</v>
      </c>
      <c r="E4" s="35" t="s">
        <v>22</v>
      </c>
      <c r="F4" s="36"/>
      <c r="G4" s="36"/>
      <c r="H4" s="36"/>
      <c r="I4" s="36"/>
      <c r="J4" s="36"/>
      <c r="K4" s="36"/>
      <c r="L4" s="36"/>
      <c r="M4" s="36"/>
    </row>
    <row r="5">
      <c r="B5" s="28"/>
      <c r="C5" s="29"/>
      <c r="E5" s="30"/>
    </row>
    <row r="6">
      <c r="A6" s="4" t="s">
        <v>23</v>
      </c>
      <c r="B6" s="5" t="s">
        <v>24</v>
      </c>
      <c r="C6" s="37"/>
      <c r="E6" s="7"/>
      <c r="F6" s="14"/>
      <c r="G6" s="14"/>
      <c r="H6" s="14"/>
      <c r="I6" s="14"/>
      <c r="J6" s="14"/>
      <c r="K6" s="14"/>
      <c r="L6" s="14"/>
      <c r="M6" s="14"/>
    </row>
    <row r="7">
      <c r="A7" s="38"/>
      <c r="B7" s="39"/>
      <c r="C7" s="40"/>
      <c r="E7" s="30"/>
    </row>
    <row r="8">
      <c r="A8" s="4" t="s">
        <v>25</v>
      </c>
      <c r="B8" s="5" t="s">
        <v>26</v>
      </c>
      <c r="C8" s="41" t="str">
        <f>C15</f>
        <v>$0.00</v>
      </c>
      <c r="D8" s="41" t="str">
        <f>C8-E8</f>
        <v>$0.00</v>
      </c>
      <c r="E8" s="41" t="str">
        <f>E15</f>
        <v>$0.00</v>
      </c>
      <c r="F8" s="14"/>
      <c r="G8" s="14"/>
      <c r="H8" s="14"/>
      <c r="I8" s="14"/>
      <c r="J8" s="14"/>
      <c r="K8" s="14"/>
      <c r="L8" s="14"/>
      <c r="M8" s="14"/>
    </row>
    <row r="9">
      <c r="A9" s="42"/>
      <c r="B9" s="43"/>
      <c r="C9" s="41"/>
      <c r="D9" s="41"/>
      <c r="E9" s="41"/>
      <c r="F9" s="14"/>
      <c r="G9" s="14"/>
      <c r="H9" s="14"/>
      <c r="I9" s="14"/>
      <c r="J9" s="14"/>
      <c r="K9" s="14"/>
      <c r="L9" s="14"/>
      <c r="M9" s="14"/>
    </row>
    <row r="10">
      <c r="A10" s="4" t="s">
        <v>27</v>
      </c>
      <c r="B10" s="5" t="s">
        <v>28</v>
      </c>
      <c r="C10" s="41" t="str">
        <f>C51+C90+C112</f>
        <v>$0.00</v>
      </c>
      <c r="D10" s="41" t="str">
        <f>C10-E10</f>
        <v>$0.00</v>
      </c>
      <c r="E10" s="41" t="str">
        <f>E51+E90+E112</f>
        <v>$0.00</v>
      </c>
      <c r="F10" s="14"/>
      <c r="G10" s="14"/>
      <c r="H10" s="14"/>
      <c r="I10" s="14"/>
      <c r="J10" s="14"/>
      <c r="K10" s="14"/>
      <c r="L10" s="14"/>
      <c r="M10" s="14"/>
    </row>
    <row r="11">
      <c r="A11" s="42"/>
      <c r="B11" s="43"/>
      <c r="C11" s="41"/>
      <c r="D11" s="41"/>
      <c r="E11" s="41"/>
      <c r="F11" s="14"/>
      <c r="G11" s="14"/>
      <c r="H11" s="14"/>
      <c r="I11" s="14"/>
      <c r="J11" s="14"/>
      <c r="K11" s="14"/>
      <c r="L11" s="14"/>
      <c r="M11" s="14"/>
    </row>
    <row r="12">
      <c r="A12" s="4" t="s">
        <v>29</v>
      </c>
      <c r="B12" s="5" t="s">
        <v>30</v>
      </c>
      <c r="C12" s="41" t="str">
        <f>(C8-C10)</f>
        <v>$0.00</v>
      </c>
      <c r="D12" s="41" t="str">
        <f>C12-E12</f>
        <v>$0.00</v>
      </c>
      <c r="E12" s="41" t="str">
        <f>(E8-E10)</f>
        <v>$0.00</v>
      </c>
      <c r="F12" s="14"/>
      <c r="G12" s="14"/>
      <c r="H12" s="14"/>
      <c r="I12" s="14"/>
      <c r="J12" s="14"/>
      <c r="K12" s="14"/>
      <c r="L12" s="14"/>
      <c r="M12" s="14"/>
    </row>
    <row r="13">
      <c r="A13" s="14"/>
      <c r="B13" s="28"/>
      <c r="C13" s="44"/>
      <c r="D13" s="41"/>
      <c r="E13" s="44"/>
    </row>
    <row r="14">
      <c r="B14" s="28"/>
      <c r="C14" s="44"/>
      <c r="D14" s="41"/>
      <c r="E14" s="44"/>
    </row>
    <row r="15">
      <c r="A15" s="4" t="s">
        <v>31</v>
      </c>
      <c r="B15" s="5" t="s">
        <v>32</v>
      </c>
      <c r="C15" s="41" t="str">
        <f>SUM(C17+C22+C26+C34+C38+C43+C48)</f>
        <v>$0.00</v>
      </c>
      <c r="D15" s="41" t="str">
        <f>C15-E15</f>
        <v>$0.00</v>
      </c>
      <c r="E15" s="41" t="str">
        <f>SUM(E17+E22+E26+E34+E38+E43+E48)</f>
        <v>$0.00</v>
      </c>
      <c r="F15" s="14"/>
      <c r="G15" s="14"/>
      <c r="H15" s="14"/>
      <c r="I15" s="14"/>
      <c r="J15" s="14"/>
      <c r="K15" s="14"/>
      <c r="L15" s="14"/>
      <c r="M15" s="14"/>
    </row>
    <row r="16">
      <c r="B16" s="28"/>
      <c r="C16" s="44"/>
      <c r="D16" s="41"/>
      <c r="E16" s="44"/>
    </row>
    <row r="17">
      <c r="A17" s="8" t="s">
        <v>33</v>
      </c>
      <c r="B17" s="9" t="s">
        <v>34</v>
      </c>
      <c r="C17" s="45" t="str">
        <f>SUM(C18+C19)</f>
        <v>$0.00</v>
      </c>
      <c r="D17" s="46" t="str">
        <f>C17-E17</f>
        <v>$0.00</v>
      </c>
      <c r="E17" s="45" t="str">
        <f>SUM(E18+E19)</f>
        <v>$0.00</v>
      </c>
      <c r="F17" s="14"/>
      <c r="G17" s="14"/>
      <c r="H17" s="14"/>
      <c r="I17" s="14"/>
      <c r="J17" s="14"/>
      <c r="K17" s="14"/>
      <c r="L17" s="14"/>
      <c r="M17" s="14"/>
    </row>
    <row r="18">
      <c r="A18" s="47" t="s">
        <v>35</v>
      </c>
      <c r="B18" s="25" t="s">
        <v>36</v>
      </c>
      <c r="C18" s="44"/>
      <c r="D18" s="20"/>
      <c r="E18" s="48" t="str">
        <f>sumif('TRANSACTION TRACKER'!D2:D500,"1.1.1",'TRANSACTION TRACKER'!B$2:B500)</f>
        <v>$0.00</v>
      </c>
    </row>
    <row r="19">
      <c r="A19" s="47" t="s">
        <v>37</v>
      </c>
      <c r="B19" s="25" t="s">
        <v>38</v>
      </c>
      <c r="C19" s="44"/>
      <c r="D19" s="20"/>
      <c r="E19" s="48" t="str">
        <f>sumif('TRANSACTION TRACKER'!D$2:D500,"1.1.2",'TRANSACTION TRACKER'!B$2:B500)</f>
        <v>$0.00</v>
      </c>
    </row>
    <row r="20">
      <c r="A20" s="47"/>
      <c r="B20" s="25"/>
      <c r="C20" s="44"/>
      <c r="D20" s="20"/>
      <c r="E20" s="20"/>
    </row>
    <row r="21">
      <c r="B21" s="28"/>
      <c r="C21" s="44"/>
      <c r="D21" s="20"/>
      <c r="E21" s="44"/>
    </row>
    <row r="22">
      <c r="A22" s="8" t="s">
        <v>39</v>
      </c>
      <c r="B22" s="9" t="s">
        <v>40</v>
      </c>
      <c r="C22" s="45" t="str">
        <f>SUM(C23:C24)</f>
        <v>$0.00</v>
      </c>
      <c r="D22" s="46" t="str">
        <f>C22-E22</f>
        <v>$0.00</v>
      </c>
      <c r="E22" s="45" t="str">
        <f>SUM(E23+E24)</f>
        <v>$0.00</v>
      </c>
      <c r="F22" s="14"/>
      <c r="G22" s="14"/>
      <c r="H22" s="14"/>
      <c r="I22" s="14"/>
      <c r="J22" s="14"/>
      <c r="K22" s="14"/>
      <c r="L22" s="14"/>
      <c r="M22" s="14"/>
    </row>
    <row r="23">
      <c r="A23" s="47" t="s">
        <v>41</v>
      </c>
      <c r="B23" s="25" t="s">
        <v>42</v>
      </c>
      <c r="C23" s="49"/>
      <c r="D23" s="20"/>
      <c r="E23" s="20" t="str">
        <f>sumif('TRANSACTION TRACKER'!D$2:D500,"1.2.1",'TRANSACTION TRACKER'!B3:B500)</f>
        <v>$0.00</v>
      </c>
    </row>
    <row r="24">
      <c r="A24" s="47" t="s">
        <v>43</v>
      </c>
      <c r="B24" s="25" t="s">
        <v>44</v>
      </c>
      <c r="C24" s="44"/>
      <c r="D24" s="20"/>
      <c r="E24" s="20" t="str">
        <f>sumif('TRANSACTION TRACKER'!D$2:D500,"1.2.2",'TRANSACTION TRACKER'!B3:B500)</f>
        <v>$0.00</v>
      </c>
    </row>
    <row r="25">
      <c r="B25" s="28"/>
      <c r="C25" s="44"/>
      <c r="D25" s="20"/>
      <c r="E25" s="44"/>
    </row>
    <row r="26">
      <c r="A26" s="8" t="s">
        <v>45</v>
      </c>
      <c r="B26" s="9" t="s">
        <v>46</v>
      </c>
      <c r="C26" s="45" t="str">
        <f>SUM(C27:C32)</f>
        <v>$0.00</v>
      </c>
      <c r="D26" s="46" t="str">
        <f>C26-E26</f>
        <v>$0.00</v>
      </c>
      <c r="E26" s="45" t="str">
        <f>SUM(E27+E28+E29+E30+E31+E32)</f>
        <v>$0.00</v>
      </c>
      <c r="F26" s="14"/>
      <c r="G26" s="14"/>
      <c r="H26" s="14"/>
      <c r="I26" s="14"/>
      <c r="J26" s="14"/>
      <c r="K26" s="14"/>
      <c r="L26" s="14"/>
      <c r="M26" s="14"/>
    </row>
    <row r="27">
      <c r="A27" s="47" t="s">
        <v>47</v>
      </c>
      <c r="B27" s="25" t="s">
        <v>48</v>
      </c>
      <c r="C27" s="44"/>
      <c r="D27" s="20"/>
      <c r="E27" s="20" t="str">
        <f>sumif('TRANSACTION TRACKER'!D$2:D$500,"1.3.1",'TRANSACTION TRACKER'!B$2:B$500)</f>
        <v>$0.00</v>
      </c>
    </row>
    <row r="28">
      <c r="A28" s="47" t="s">
        <v>49</v>
      </c>
      <c r="B28" s="25" t="s">
        <v>50</v>
      </c>
      <c r="C28" s="44"/>
      <c r="D28" s="20"/>
      <c r="E28" s="20" t="str">
        <f>sumif('TRANSACTION TRACKER'!D$2:D$500,"1.3.2",'TRANSACTION TRACKER'!B$2:B$500)</f>
        <v>$0.00</v>
      </c>
    </row>
    <row r="29">
      <c r="A29" s="47" t="s">
        <v>51</v>
      </c>
      <c r="B29" s="25" t="s">
        <v>52</v>
      </c>
      <c r="C29" s="49"/>
      <c r="D29" s="20"/>
      <c r="E29" s="20" t="str">
        <f>sumif('TRANSACTION TRACKER'!D$2:D$500,"1.3.3",'TRANSACTION TRACKER'!B$2:B$500)</f>
        <v>$0.00</v>
      </c>
    </row>
    <row r="30">
      <c r="A30" s="47" t="s">
        <v>53</v>
      </c>
      <c r="B30" s="25" t="s">
        <v>54</v>
      </c>
      <c r="C30" s="49"/>
      <c r="D30" s="20"/>
      <c r="E30" s="20" t="str">
        <f>sumif('TRANSACTION TRACKER'!D$2:D$500,"1.3.4",'TRANSACTION TRACKER'!B$2:B$500)</f>
        <v>$0.00</v>
      </c>
    </row>
    <row r="31">
      <c r="A31" s="47" t="s">
        <v>55</v>
      </c>
      <c r="B31" s="25" t="s">
        <v>56</v>
      </c>
      <c r="C31" s="44"/>
      <c r="D31" s="20"/>
      <c r="E31" s="20" t="str">
        <f>sumif('TRANSACTION TRACKER'!D$2:D$500,"1.3.5",'TRANSACTION TRACKER'!B$2:B$500)</f>
        <v>$0.00</v>
      </c>
    </row>
    <row r="32">
      <c r="A32" s="47" t="s">
        <v>57</v>
      </c>
      <c r="B32" s="25" t="s">
        <v>58</v>
      </c>
      <c r="C32" s="49"/>
      <c r="D32" s="20"/>
      <c r="E32" s="20" t="str">
        <f>sumif('TRANSACTION TRACKER'!D$2:D$500,"1.3.6",'TRANSACTION TRACKER'!B$2:B$500)</f>
        <v>$0.00</v>
      </c>
    </row>
    <row r="33">
      <c r="B33" s="28"/>
      <c r="C33" s="44"/>
      <c r="D33" s="20"/>
      <c r="E33" s="44"/>
    </row>
    <row r="34">
      <c r="A34" s="8" t="s">
        <v>59</v>
      </c>
      <c r="B34" s="9" t="s">
        <v>60</v>
      </c>
      <c r="C34" s="45" t="str">
        <f>SUM(C35:C36)</f>
        <v>$0.00</v>
      </c>
      <c r="D34" s="46" t="str">
        <f>C34-E34</f>
        <v>$0.00</v>
      </c>
      <c r="E34" s="45" t="str">
        <f>SUM(E35+E36)</f>
        <v>$0.00</v>
      </c>
      <c r="F34" s="14"/>
      <c r="G34" s="14"/>
      <c r="H34" s="14"/>
      <c r="I34" s="14"/>
      <c r="J34" s="14"/>
      <c r="K34" s="14"/>
      <c r="L34" s="14"/>
      <c r="M34" s="14"/>
    </row>
    <row r="35">
      <c r="A35" s="47" t="s">
        <v>61</v>
      </c>
      <c r="B35" s="25" t="s">
        <v>62</v>
      </c>
      <c r="C35" s="49"/>
      <c r="D35" s="20"/>
      <c r="E35" s="50" t="str">
        <f>sumif('TRANSACTION TRACKER'!D$2:D$500,"1.4.1",'TRANSACTION TRACKER'!B$2:B$500)</f>
        <v>$0.00</v>
      </c>
    </row>
    <row r="36">
      <c r="A36" s="47" t="s">
        <v>57</v>
      </c>
      <c r="B36" s="25" t="s">
        <v>63</v>
      </c>
      <c r="C36" s="49"/>
      <c r="D36" s="20"/>
      <c r="E36" s="50" t="str">
        <f>sumif('TRANSACTION TRACKER'!D$2:D$500,"1.4.2",'TRANSACTION TRACKER'!B$2:B$500)</f>
        <v>$0.00</v>
      </c>
    </row>
    <row r="37">
      <c r="B37" s="28"/>
      <c r="C37" s="44"/>
      <c r="D37" s="20"/>
      <c r="E37" s="44"/>
    </row>
    <row r="38">
      <c r="A38" s="8" t="s">
        <v>64</v>
      </c>
      <c r="B38" s="9" t="s">
        <v>65</v>
      </c>
      <c r="C38" s="45" t="str">
        <f>SUM(C39:C41)</f>
        <v>$0.00</v>
      </c>
      <c r="D38" s="46" t="str">
        <f>C38-E38</f>
        <v>$0.00</v>
      </c>
      <c r="E38" s="45" t="str">
        <f>SUM(E39:E41)</f>
        <v>$0.00</v>
      </c>
      <c r="F38" s="14"/>
      <c r="G38" s="14"/>
      <c r="H38" s="14"/>
      <c r="I38" s="14"/>
      <c r="J38" s="14"/>
      <c r="K38" s="14"/>
      <c r="L38" s="14"/>
      <c r="M38" s="14"/>
    </row>
    <row r="39">
      <c r="A39" s="47" t="s">
        <v>66</v>
      </c>
      <c r="B39" s="25" t="s">
        <v>67</v>
      </c>
      <c r="C39" s="49"/>
      <c r="D39" s="20"/>
      <c r="E39" s="20" t="str">
        <f>sumif('TRANSACTION TRACKER'!D$2:D$500,"1.5.1",'TRANSACTION TRACKER'!B$2:B$500)</f>
        <v>$0.00</v>
      </c>
    </row>
    <row r="40">
      <c r="A40" s="47" t="s">
        <v>68</v>
      </c>
      <c r="B40" s="25" t="s">
        <v>69</v>
      </c>
      <c r="C40" s="44"/>
      <c r="D40" s="20"/>
      <c r="E40" s="20" t="str">
        <f>sumif('TRANSACTION TRACKER'!D$2:D$500,"1.5.2",'TRANSACTION TRACKER'!B$2:B$500)</f>
        <v>$0.00</v>
      </c>
    </row>
    <row r="41">
      <c r="A41" s="47" t="s">
        <v>57</v>
      </c>
      <c r="B41" s="25" t="s">
        <v>70</v>
      </c>
      <c r="C41" s="44"/>
      <c r="D41" s="20"/>
      <c r="E41" s="20" t="str">
        <f>sumif('TRANSACTION TRACKER'!D$2:D$500,"1.5.3",'TRANSACTION TRACKER'!B$2:B$500)</f>
        <v>$0.00</v>
      </c>
    </row>
    <row r="42">
      <c r="B42" s="28"/>
      <c r="C42" s="44"/>
      <c r="D42" s="20"/>
      <c r="E42" s="44"/>
    </row>
    <row r="43">
      <c r="A43" s="8" t="s">
        <v>71</v>
      </c>
      <c r="B43" s="9" t="s">
        <v>72</v>
      </c>
      <c r="C43" s="45" t="str">
        <f>SUM(C44:C46)</f>
        <v>$0.00</v>
      </c>
      <c r="D43" s="46" t="str">
        <f>C43-E43</f>
        <v>$0.00</v>
      </c>
      <c r="E43" s="45" t="str">
        <f>SUM(E44:E46)</f>
        <v>$0.00</v>
      </c>
      <c r="F43" s="14"/>
      <c r="G43" s="14"/>
      <c r="H43" s="14"/>
      <c r="I43" s="14"/>
      <c r="J43" s="14"/>
      <c r="K43" s="14"/>
      <c r="L43" s="14"/>
      <c r="M43" s="14"/>
    </row>
    <row r="44">
      <c r="A44" s="47" t="s">
        <v>73</v>
      </c>
      <c r="B44" s="25" t="s">
        <v>74</v>
      </c>
      <c r="C44" s="44"/>
      <c r="D44" s="20"/>
      <c r="E44" s="20" t="str">
        <f>sumif('TRANSACTION TRACKER'!D$2:D$500,B44,'TRANSACTION TRACKER'!B$2:B$500)</f>
        <v>$0.00</v>
      </c>
    </row>
    <row r="45">
      <c r="A45" s="47" t="s">
        <v>75</v>
      </c>
      <c r="B45" s="25" t="s">
        <v>76</v>
      </c>
      <c r="C45" s="44"/>
      <c r="D45" s="20"/>
      <c r="E45" s="20" t="str">
        <f>sumif('TRANSACTION TRACKER'!D$2:D$500,B45,'TRANSACTION TRACKER'!B$2:B$500)</f>
        <v>$0.00</v>
      </c>
    </row>
    <row r="46">
      <c r="A46" s="47" t="s">
        <v>57</v>
      </c>
      <c r="B46" s="25" t="s">
        <v>77</v>
      </c>
      <c r="C46" s="44"/>
      <c r="D46" s="20"/>
      <c r="E46" s="20" t="str">
        <f>sumif('TRANSACTION TRACKER'!D$2:D$500,B46,'TRANSACTION TRACKER'!B$2:B$500)</f>
        <v>$0.00</v>
      </c>
    </row>
    <row r="47">
      <c r="B47" s="28"/>
      <c r="C47" s="44"/>
      <c r="D47" s="20"/>
      <c r="E47" s="44"/>
    </row>
    <row r="48">
      <c r="A48" s="8" t="s">
        <v>57</v>
      </c>
      <c r="B48" s="9" t="s">
        <v>78</v>
      </c>
      <c r="C48" s="51">
        <v>0.0</v>
      </c>
      <c r="D48" s="46" t="str">
        <f>C48-E48</f>
        <v>$0.00</v>
      </c>
      <c r="E48" s="52">
        <v>0.0</v>
      </c>
      <c r="F48" s="14"/>
      <c r="G48" s="14"/>
      <c r="H48" s="14"/>
      <c r="I48" s="14"/>
      <c r="J48" s="14"/>
      <c r="K48" s="14"/>
      <c r="L48" s="14"/>
      <c r="M48" s="14"/>
    </row>
    <row r="49">
      <c r="B49" s="28"/>
      <c r="C49" s="44"/>
      <c r="D49" s="20"/>
      <c r="E49" s="44"/>
    </row>
    <row r="50">
      <c r="B50" s="28"/>
      <c r="C50" s="44"/>
      <c r="D50" s="20"/>
      <c r="E50" s="44"/>
    </row>
    <row r="51">
      <c r="A51" s="4" t="s">
        <v>79</v>
      </c>
      <c r="B51" s="5" t="s">
        <v>80</v>
      </c>
      <c r="C51" s="41" t="str">
        <f>SUM(C53+C62+C66+C72+C82+C88)</f>
        <v>$0.00</v>
      </c>
      <c r="D51" s="41" t="str">
        <f>C51-E51</f>
        <v>$0.00</v>
      </c>
      <c r="E51" s="41" t="str">
        <f>SUM(E53+E62+E66+E72+E82+E88)</f>
        <v>$0.00</v>
      </c>
      <c r="F51" s="14"/>
      <c r="G51" s="14"/>
      <c r="H51" s="14"/>
      <c r="I51" s="14"/>
      <c r="J51" s="14"/>
      <c r="K51" s="14"/>
      <c r="L51" s="14"/>
      <c r="M51" s="14"/>
    </row>
    <row r="52">
      <c r="B52" s="28"/>
      <c r="C52" s="44"/>
      <c r="D52" s="20"/>
      <c r="E52" s="44"/>
    </row>
    <row r="53">
      <c r="A53" s="8" t="s">
        <v>81</v>
      </c>
      <c r="B53" s="9" t="s">
        <v>82</v>
      </c>
      <c r="C53" s="45" t="str">
        <f>sum(C54:C60)</f>
        <v>$0.00</v>
      </c>
      <c r="D53" s="46" t="str">
        <f>C53-E53</f>
        <v>$0.00</v>
      </c>
      <c r="E53" s="45" t="str">
        <f>sum(E54+E55+E56+E57+E58+E59+E60)</f>
        <v>$0.00</v>
      </c>
      <c r="F53" s="14"/>
      <c r="G53" s="14"/>
      <c r="H53" s="14"/>
      <c r="I53" s="14"/>
      <c r="J53" s="14"/>
      <c r="K53" s="14"/>
      <c r="L53" s="14"/>
      <c r="M53" s="14"/>
    </row>
    <row r="54">
      <c r="A54" s="47" t="s">
        <v>83</v>
      </c>
      <c r="B54" s="25" t="s">
        <v>84</v>
      </c>
      <c r="C54" s="49"/>
      <c r="D54" s="20"/>
      <c r="E54" s="20" t="str">
        <f>sumif('TRANSACTION TRACKER'!D$2:D$500,B54,'TRANSACTION TRACKER'!B$2:B$500)</f>
        <v>$0.00</v>
      </c>
    </row>
    <row r="55">
      <c r="A55" s="47" t="s">
        <v>85</v>
      </c>
      <c r="B55" s="25" t="s">
        <v>86</v>
      </c>
      <c r="C55" s="53"/>
      <c r="D55" s="20"/>
      <c r="E55" s="20" t="str">
        <f>sumif('TRANSACTION TRACKER'!D$2:D$500,B55,'TRANSACTION TRACKER'!B$2:B$500)</f>
        <v>$0.00</v>
      </c>
    </row>
    <row r="56">
      <c r="A56" s="47" t="s">
        <v>87</v>
      </c>
      <c r="B56" s="25" t="s">
        <v>88</v>
      </c>
      <c r="C56" s="49"/>
      <c r="D56" s="20"/>
      <c r="E56" s="20" t="str">
        <f>sumif('TRANSACTION TRACKER'!D$2:D$500,B56,'TRANSACTION TRACKER'!B$2:B$500)</f>
        <v>$0.00</v>
      </c>
    </row>
    <row r="57">
      <c r="A57" s="47" t="s">
        <v>89</v>
      </c>
      <c r="B57" s="25" t="s">
        <v>90</v>
      </c>
      <c r="C57" s="49"/>
      <c r="D57" s="20"/>
      <c r="E57" s="20" t="str">
        <f>sumif('TRANSACTION TRACKER'!D$2:D$500,B57,'TRANSACTION TRACKER'!B$2:B$500)</f>
        <v>$0.00</v>
      </c>
    </row>
    <row r="58">
      <c r="A58" s="47" t="s">
        <v>91</v>
      </c>
      <c r="B58" s="25" t="s">
        <v>92</v>
      </c>
      <c r="C58" s="44"/>
      <c r="D58" s="20"/>
      <c r="E58" s="20" t="str">
        <f>sumif('TRANSACTION TRACKER'!D$2:D$500,B58,'TRANSACTION TRACKER'!B$2:B$500)</f>
        <v>$0.00</v>
      </c>
    </row>
    <row r="59">
      <c r="A59" s="47" t="s">
        <v>93</v>
      </c>
      <c r="B59" s="25" t="s">
        <v>94</v>
      </c>
      <c r="C59" s="44"/>
      <c r="D59" s="20"/>
      <c r="E59" s="20" t="str">
        <f>sumif('TRANSACTION TRACKER'!D$2:D$500,B59,'TRANSACTION TRACKER'!B$2:B$500)</f>
        <v>$0.00</v>
      </c>
    </row>
    <row r="60">
      <c r="A60" s="47" t="s">
        <v>57</v>
      </c>
      <c r="B60" s="25" t="s">
        <v>95</v>
      </c>
      <c r="C60" s="49"/>
      <c r="D60" s="20"/>
      <c r="E60" s="20" t="str">
        <f>sumif('TRANSACTION TRACKER'!D$2:D$500,B60,'TRANSACTION TRACKER'!B$2:B$500)</f>
        <v>$0.00</v>
      </c>
    </row>
    <row r="61">
      <c r="B61" s="28"/>
      <c r="C61" s="44"/>
      <c r="D61" s="20"/>
      <c r="E61" s="44"/>
    </row>
    <row r="62">
      <c r="A62" s="8" t="s">
        <v>96</v>
      </c>
      <c r="B62" s="9" t="s">
        <v>97</v>
      </c>
      <c r="C62" s="45" t="str">
        <f>SUM(C63:C64)</f>
        <v>$0.00</v>
      </c>
      <c r="D62" s="46" t="str">
        <f>C62-E62</f>
        <v>$0.00</v>
      </c>
      <c r="E62" s="45" t="str">
        <f>SUM(E63+E64)</f>
        <v>$0.00</v>
      </c>
      <c r="F62" s="14"/>
      <c r="G62" s="14"/>
      <c r="H62" s="14"/>
      <c r="I62" s="14"/>
      <c r="J62" s="14"/>
      <c r="K62" s="14"/>
      <c r="L62" s="14"/>
      <c r="M62" s="14"/>
    </row>
    <row r="63">
      <c r="A63" s="47" t="s">
        <v>98</v>
      </c>
      <c r="B63" s="25" t="s">
        <v>99</v>
      </c>
      <c r="C63" s="49"/>
      <c r="D63" s="20"/>
      <c r="E63" s="20" t="str">
        <f>sumif('TRANSACTION TRACKER'!D$2:D$500,B63,'TRANSACTION TRACKER'!B$2:B$500)</f>
        <v>$0.00</v>
      </c>
    </row>
    <row r="64">
      <c r="A64" s="47" t="s">
        <v>57</v>
      </c>
      <c r="B64" s="25" t="s">
        <v>100</v>
      </c>
      <c r="C64" s="44"/>
      <c r="D64" s="20"/>
      <c r="E64" s="20" t="str">
        <f>sumif('TRANSACTION TRACKER'!D$2:D$500,B64,'TRANSACTION TRACKER'!B$2:B$500)</f>
        <v>$0.00</v>
      </c>
    </row>
    <row r="65">
      <c r="B65" s="28"/>
      <c r="C65" s="44"/>
      <c r="D65" s="20"/>
      <c r="E65" s="44"/>
    </row>
    <row r="66">
      <c r="A66" s="8" t="s">
        <v>101</v>
      </c>
      <c r="B66" s="9" t="s">
        <v>102</v>
      </c>
      <c r="C66" s="45" t="str">
        <f>SUM(C67:C70)</f>
        <v>$0.00</v>
      </c>
      <c r="D66" s="46" t="str">
        <f>C66-E66</f>
        <v>$0.00</v>
      </c>
      <c r="E66" s="45" t="str">
        <f>sum(E67+E68+E69+E70)</f>
        <v>$0.00</v>
      </c>
      <c r="F66" s="14"/>
      <c r="G66" s="14"/>
      <c r="H66" s="14"/>
      <c r="I66" s="14"/>
      <c r="J66" s="14"/>
      <c r="K66" s="14"/>
      <c r="L66" s="14"/>
      <c r="M66" s="14"/>
    </row>
    <row r="67">
      <c r="A67" s="47" t="s">
        <v>103</v>
      </c>
      <c r="B67" s="25" t="s">
        <v>104</v>
      </c>
      <c r="C67" s="49"/>
      <c r="D67" s="20"/>
      <c r="E67" s="20" t="str">
        <f>sumif('TRANSACTION TRACKER'!D$2:D$500,B67,'TRANSACTION TRACKER'!B$2:B$500)</f>
        <v>$0.00</v>
      </c>
    </row>
    <row r="68">
      <c r="A68" s="47" t="s">
        <v>105</v>
      </c>
      <c r="B68" s="25" t="s">
        <v>106</v>
      </c>
      <c r="C68" s="49"/>
      <c r="D68" s="20"/>
      <c r="E68" s="20" t="str">
        <f>sumif('TRANSACTION TRACKER'!D$2:D$500,B68,'TRANSACTION TRACKER'!B$2:B$500)</f>
        <v>$0.00</v>
      </c>
    </row>
    <row r="69">
      <c r="A69" s="47" t="s">
        <v>107</v>
      </c>
      <c r="B69" s="25" t="s">
        <v>108</v>
      </c>
      <c r="C69" s="44"/>
      <c r="D69" s="20"/>
      <c r="E69" s="20" t="str">
        <f>sumif('TRANSACTION TRACKER'!D$2:D$500,B69,'TRANSACTION TRACKER'!B$2:B$500)</f>
        <v>$0.00</v>
      </c>
    </row>
    <row r="70">
      <c r="A70" s="47" t="s">
        <v>57</v>
      </c>
      <c r="B70" s="25" t="s">
        <v>109</v>
      </c>
      <c r="C70" s="44"/>
      <c r="D70" s="20"/>
      <c r="E70" s="20" t="str">
        <f>sumif('TRANSACTION TRACKER'!D$2:D$500,B70,'TRANSACTION TRACKER'!B$2:B$500)</f>
        <v>$0.00</v>
      </c>
    </row>
    <row r="71">
      <c r="B71" s="28"/>
      <c r="C71" s="44"/>
      <c r="D71" s="20"/>
      <c r="E71" s="44"/>
    </row>
    <row r="72">
      <c r="A72" s="8" t="s">
        <v>110</v>
      </c>
      <c r="B72" s="9" t="s">
        <v>111</v>
      </c>
      <c r="C72" s="45" t="str">
        <f>SUM(C73:C80)</f>
        <v>$0.00</v>
      </c>
      <c r="D72" s="46" t="str">
        <f>C72-E72</f>
        <v>$0.00</v>
      </c>
      <c r="E72" s="45" t="str">
        <f>sum(E73+E74+E75+E76+E77+E78+E79+E80)</f>
        <v>$0.00</v>
      </c>
      <c r="F72" s="14"/>
      <c r="G72" s="14"/>
      <c r="H72" s="14"/>
      <c r="I72" s="14"/>
      <c r="J72" s="14"/>
      <c r="K72" s="14"/>
      <c r="L72" s="14"/>
      <c r="M72" s="14"/>
    </row>
    <row r="73">
      <c r="A73" s="47" t="s">
        <v>112</v>
      </c>
      <c r="B73" s="25" t="s">
        <v>113</v>
      </c>
      <c r="C73" s="49"/>
      <c r="D73" s="20"/>
      <c r="E73" s="20" t="str">
        <f>sumif('TRANSACTION TRACKER'!D$2:D$500,B73,'TRANSACTION TRACKER'!B$2:B$500)</f>
        <v>$0.00</v>
      </c>
    </row>
    <row r="74">
      <c r="A74" s="47" t="s">
        <v>114</v>
      </c>
      <c r="B74" s="25" t="s">
        <v>115</v>
      </c>
      <c r="C74" s="44"/>
      <c r="D74" s="20"/>
      <c r="E74" s="20" t="str">
        <f>sumif('TRANSACTION TRACKER'!D$2:D$500,B74,'TRANSACTION TRACKER'!B$2:B$500)</f>
        <v>$0.00</v>
      </c>
    </row>
    <row r="75">
      <c r="A75" s="47" t="s">
        <v>116</v>
      </c>
      <c r="B75" s="25" t="s">
        <v>117</v>
      </c>
      <c r="C75" s="49"/>
      <c r="D75" s="20"/>
      <c r="E75" s="20" t="str">
        <f>sumif('TRANSACTION TRACKER'!D$2:D$500,B75,'TRANSACTION TRACKER'!B$2:B$500)</f>
        <v>$0.00</v>
      </c>
    </row>
    <row r="76">
      <c r="A76" s="47" t="s">
        <v>118</v>
      </c>
      <c r="B76" s="25" t="s">
        <v>119</v>
      </c>
      <c r="C76" s="44"/>
      <c r="D76" s="20"/>
      <c r="E76" s="20" t="str">
        <f>sumif('TRANSACTION TRACKER'!D$2:D$500,B76,'TRANSACTION TRACKER'!B$2:B$500)</f>
        <v>$0.00</v>
      </c>
    </row>
    <row r="77">
      <c r="A77" s="47" t="s">
        <v>120</v>
      </c>
      <c r="B77" s="25" t="s">
        <v>121</v>
      </c>
      <c r="C77" s="49"/>
      <c r="D77" s="20"/>
      <c r="E77" s="20" t="str">
        <f>sumif('TRANSACTION TRACKER'!D$2:D$500,B77,'TRANSACTION TRACKER'!B$2:B$500)</f>
        <v>$0.00</v>
      </c>
    </row>
    <row r="78">
      <c r="A78" s="47" t="s">
        <v>122</v>
      </c>
      <c r="B78" s="25" t="s">
        <v>123</v>
      </c>
      <c r="C78" s="44"/>
      <c r="D78" s="20"/>
      <c r="E78" s="20" t="str">
        <f>sumif('TRANSACTION TRACKER'!D$2:D$500,B78,'TRANSACTION TRACKER'!B$2:B$500)</f>
        <v>$0.00</v>
      </c>
    </row>
    <row r="79">
      <c r="A79" s="47" t="s">
        <v>124</v>
      </c>
      <c r="B79" s="25" t="s">
        <v>125</v>
      </c>
      <c r="C79" s="49"/>
      <c r="D79" s="20"/>
      <c r="E79" s="20" t="str">
        <f>sumif('TRANSACTION TRACKER'!D$2:D$500,B79,'TRANSACTION TRACKER'!B$2:B$500)</f>
        <v>$0.00</v>
      </c>
    </row>
    <row r="80">
      <c r="A80" s="47" t="s">
        <v>57</v>
      </c>
      <c r="B80" s="25" t="s">
        <v>126</v>
      </c>
      <c r="C80" s="44"/>
      <c r="D80" s="20"/>
      <c r="E80" s="20" t="str">
        <f>sumif('TRANSACTION TRACKER'!D$2:D$500,B80,'TRANSACTION TRACKER'!B$2:B$500)</f>
        <v>$0.00</v>
      </c>
    </row>
    <row r="81">
      <c r="B81" s="28"/>
      <c r="C81" s="44"/>
      <c r="D81" s="20"/>
      <c r="E81" s="44"/>
    </row>
    <row r="82">
      <c r="A82" s="8" t="s">
        <v>127</v>
      </c>
      <c r="B82" s="9" t="s">
        <v>128</v>
      </c>
      <c r="C82" s="45" t="str">
        <f>SUM(C83:C86)</f>
        <v>$0.00</v>
      </c>
      <c r="D82" s="46" t="str">
        <f>C82-E82</f>
        <v>$0.00</v>
      </c>
      <c r="E82" s="45" t="str">
        <f>sum(E83+E84+E85+E86)</f>
        <v>$0.00</v>
      </c>
      <c r="F82" s="14"/>
      <c r="G82" s="14"/>
      <c r="H82" s="14"/>
      <c r="I82" s="14"/>
      <c r="J82" s="14"/>
      <c r="K82" s="14"/>
      <c r="L82" s="14"/>
      <c r="M82" s="14"/>
    </row>
    <row r="83">
      <c r="A83" s="47" t="s">
        <v>66</v>
      </c>
      <c r="B83" s="25" t="s">
        <v>129</v>
      </c>
      <c r="C83" s="49"/>
      <c r="D83" s="20"/>
      <c r="E83" s="20" t="str">
        <f>sumif('TRANSACTION TRACKER'!D$2:D$500,B83,'TRANSACTION TRACKER'!B$2:B$500)</f>
        <v>$0.00</v>
      </c>
    </row>
    <row r="84">
      <c r="A84" s="47" t="s">
        <v>130</v>
      </c>
      <c r="B84" s="25" t="s">
        <v>131</v>
      </c>
      <c r="C84" s="49"/>
      <c r="D84" s="20"/>
      <c r="E84" s="20" t="str">
        <f>sumif('TRANSACTION TRACKER'!D$2:D$500,B84,'TRANSACTION TRACKER'!B$2:B$500)</f>
        <v>$0.00</v>
      </c>
    </row>
    <row r="85">
      <c r="A85" s="47" t="s">
        <v>132</v>
      </c>
      <c r="B85" s="25" t="s">
        <v>133</v>
      </c>
      <c r="C85" s="44"/>
      <c r="D85" s="20"/>
      <c r="E85" s="20" t="str">
        <f>sumif('TRANSACTION TRACKER'!D$2:D$500,B85,'TRANSACTION TRACKER'!B$2:B$500)</f>
        <v>$0.00</v>
      </c>
    </row>
    <row r="86">
      <c r="A86" s="47" t="s">
        <v>57</v>
      </c>
      <c r="B86" s="25" t="s">
        <v>134</v>
      </c>
      <c r="C86" s="44"/>
      <c r="D86" s="20"/>
      <c r="E86" s="20" t="str">
        <f>sumif('TRANSACTION TRACKER'!D$2:D$500,B86,'TRANSACTION TRACKER'!B$2:B$500)</f>
        <v>$0.00</v>
      </c>
    </row>
    <row r="87">
      <c r="B87" s="28"/>
      <c r="C87" s="44"/>
      <c r="D87" s="20"/>
      <c r="E87" s="44"/>
    </row>
    <row r="88">
      <c r="A88" s="8" t="s">
        <v>57</v>
      </c>
      <c r="B88" s="9" t="s">
        <v>135</v>
      </c>
      <c r="C88" s="51">
        <v>0.0</v>
      </c>
      <c r="D88" s="46" t="str">
        <f>C88-E88</f>
        <v>$0.00</v>
      </c>
      <c r="E88" s="51">
        <v>0.0</v>
      </c>
      <c r="F88" s="14"/>
      <c r="G88" s="14"/>
      <c r="H88" s="14"/>
      <c r="I88" s="14"/>
      <c r="J88" s="14"/>
      <c r="K88" s="14"/>
      <c r="L88" s="14"/>
      <c r="M88" s="14"/>
    </row>
    <row r="89">
      <c r="B89" s="28"/>
      <c r="C89" s="44"/>
      <c r="D89" s="20"/>
      <c r="E89" s="44"/>
    </row>
    <row r="90">
      <c r="A90" s="4" t="s">
        <v>136</v>
      </c>
      <c r="B90" s="5" t="s">
        <v>137</v>
      </c>
      <c r="C90" s="41" t="str">
        <f>SUM(C92+C97+C103+C110)</f>
        <v>$0.00</v>
      </c>
      <c r="D90" s="41" t="str">
        <f>C90-E90</f>
        <v>$0.00</v>
      </c>
      <c r="E90" s="41" t="str">
        <f>sum(E92,E97,E103,E110)</f>
        <v>$0.00</v>
      </c>
      <c r="F90" s="14"/>
      <c r="G90" s="14"/>
      <c r="H90" s="14"/>
      <c r="I90" s="14"/>
      <c r="J90" s="14"/>
      <c r="K90" s="14"/>
      <c r="L90" s="14"/>
      <c r="M90" s="14"/>
    </row>
    <row r="91">
      <c r="B91" s="28"/>
      <c r="C91" s="44"/>
      <c r="D91" s="20"/>
      <c r="E91" s="44"/>
    </row>
    <row r="92">
      <c r="A92" s="8" t="s">
        <v>138</v>
      </c>
      <c r="B92" s="9" t="s">
        <v>139</v>
      </c>
      <c r="C92" s="45" t="str">
        <f>SUM(C93:C95)</f>
        <v>$0.00</v>
      </c>
      <c r="D92" s="46" t="str">
        <f>C92-E92</f>
        <v>$0.00</v>
      </c>
      <c r="E92" s="45" t="str">
        <f>sum(E93+E94)</f>
        <v>$0.00</v>
      </c>
      <c r="F92" s="14"/>
      <c r="G92" s="14"/>
      <c r="H92" s="14"/>
      <c r="I92" s="14"/>
      <c r="J92" s="14"/>
      <c r="K92" s="14"/>
      <c r="L92" s="14"/>
      <c r="M92" s="14"/>
    </row>
    <row r="93">
      <c r="A93" s="47" t="s">
        <v>140</v>
      </c>
      <c r="B93" s="25" t="s">
        <v>141</v>
      </c>
      <c r="C93" s="49"/>
      <c r="D93" s="20"/>
      <c r="E93" s="20" t="str">
        <f>sumif('TRANSACTION TRACKER'!D$2:D$500,B93,'TRANSACTION TRACKER'!B$2:B$500)</f>
        <v>$0.00</v>
      </c>
    </row>
    <row r="94">
      <c r="A94" s="47" t="s">
        <v>142</v>
      </c>
      <c r="B94" s="25" t="s">
        <v>143</v>
      </c>
      <c r="C94" s="49"/>
      <c r="D94" s="20"/>
      <c r="E94" s="20" t="str">
        <f>sumif('TRANSACTION TRACKER'!D$2:D$500,B94,'TRANSACTION TRACKER'!B$2:B$500)</f>
        <v>$0.00</v>
      </c>
    </row>
    <row r="95">
      <c r="A95" s="47" t="s">
        <v>57</v>
      </c>
      <c r="B95" s="25" t="s">
        <v>144</v>
      </c>
      <c r="C95" s="44"/>
      <c r="D95" s="20"/>
      <c r="E95" s="20" t="str">
        <f>sumif('TRANSACTION TRACKER'!D$2:D$500,B95,'TRANSACTION TRACKER'!B$2:B$500)</f>
        <v>$0.00</v>
      </c>
    </row>
    <row r="96">
      <c r="B96" s="28"/>
      <c r="C96" s="44"/>
      <c r="D96" s="20"/>
      <c r="E96" s="44"/>
    </row>
    <row r="97">
      <c r="A97" s="8" t="s">
        <v>145</v>
      </c>
      <c r="B97" s="9" t="s">
        <v>146</v>
      </c>
      <c r="C97" s="45" t="str">
        <f>SUM(C98:C101)</f>
        <v>$0.00</v>
      </c>
      <c r="D97" s="46" t="str">
        <f>C97-E97</f>
        <v>$0.00</v>
      </c>
      <c r="E97" s="45" t="str">
        <f>sum(E98+E99+E100+E101)</f>
        <v>$0.00</v>
      </c>
      <c r="F97" s="14"/>
      <c r="G97" s="14"/>
      <c r="H97" s="14"/>
      <c r="I97" s="14"/>
      <c r="J97" s="14"/>
      <c r="K97" s="14"/>
      <c r="L97" s="14"/>
      <c r="M97" s="14"/>
    </row>
    <row r="98">
      <c r="A98" s="47" t="s">
        <v>147</v>
      </c>
      <c r="B98" s="25" t="s">
        <v>148</v>
      </c>
      <c r="C98" s="49"/>
      <c r="D98" s="20"/>
      <c r="E98" s="20" t="str">
        <f>sumif('TRANSACTION TRACKER'!D$2:D$500,B98,'TRANSACTION TRACKER'!B$2:B$500)</f>
        <v>$0.00</v>
      </c>
    </row>
    <row r="99">
      <c r="A99" s="47" t="s">
        <v>149</v>
      </c>
      <c r="B99" s="25" t="s">
        <v>150</v>
      </c>
      <c r="C99" s="49"/>
      <c r="D99" s="20"/>
      <c r="E99" s="20" t="str">
        <f>sumif('TRANSACTION TRACKER'!D$2:D$500,B99,'TRANSACTION TRACKER'!B$2:B$500)</f>
        <v>$0.00</v>
      </c>
    </row>
    <row r="100">
      <c r="A100" s="47" t="s">
        <v>151</v>
      </c>
      <c r="B100" s="25" t="s">
        <v>152</v>
      </c>
      <c r="C100" s="49"/>
      <c r="D100" s="20"/>
      <c r="E100" s="20" t="str">
        <f>sumif('TRANSACTION TRACKER'!D$2:D$500,B100,'TRANSACTION TRACKER'!B$2:B$500)</f>
        <v>$0.00</v>
      </c>
    </row>
    <row r="101">
      <c r="A101" s="47" t="s">
        <v>57</v>
      </c>
      <c r="B101" s="25" t="s">
        <v>153</v>
      </c>
      <c r="C101" s="49"/>
      <c r="D101" s="20"/>
      <c r="E101" s="20" t="str">
        <f>sumif('TRANSACTION TRACKER'!D$2:D$500,B101,'TRANSACTION TRACKER'!B$2:B$500)</f>
        <v>$0.00</v>
      </c>
    </row>
    <row r="102">
      <c r="B102" s="28"/>
      <c r="C102" s="44"/>
      <c r="D102" s="20"/>
      <c r="E102" s="44"/>
    </row>
    <row r="103">
      <c r="A103" s="8" t="s">
        <v>154</v>
      </c>
      <c r="B103" s="9" t="s">
        <v>155</v>
      </c>
      <c r="C103" s="45" t="str">
        <f>SUM(C104:C108)</f>
        <v>$0.00</v>
      </c>
      <c r="D103" s="46" t="str">
        <f>C103-E103</f>
        <v>$0.00</v>
      </c>
      <c r="E103" s="45" t="str">
        <f>sum(E104+E105+E106+E107+E108)</f>
        <v>$0.00</v>
      </c>
      <c r="F103" s="14"/>
      <c r="G103" s="14"/>
      <c r="H103" s="14"/>
      <c r="I103" s="14"/>
      <c r="J103" s="14"/>
      <c r="K103" s="14"/>
      <c r="L103" s="14"/>
      <c r="M103" s="14"/>
    </row>
    <row r="104">
      <c r="A104" s="47" t="s">
        <v>156</v>
      </c>
      <c r="B104" s="25" t="s">
        <v>157</v>
      </c>
      <c r="C104" s="44"/>
      <c r="D104" s="20"/>
      <c r="E104" s="20" t="str">
        <f>sumif('TRANSACTION TRACKER'!D$2:D$500,B104,'TRANSACTION TRACKER'!B$2:B$500)</f>
        <v>$0.00</v>
      </c>
    </row>
    <row r="105">
      <c r="A105" s="47" t="s">
        <v>158</v>
      </c>
      <c r="B105" s="25" t="s">
        <v>159</v>
      </c>
      <c r="C105" s="44"/>
      <c r="D105" s="20"/>
      <c r="E105" s="20" t="str">
        <f>sumif('TRANSACTION TRACKER'!D$2:D$500,B105,'TRANSACTION TRACKER'!B$2:B$500)</f>
        <v>$0.00</v>
      </c>
    </row>
    <row r="106">
      <c r="A106" s="47" t="s">
        <v>160</v>
      </c>
      <c r="B106" s="25" t="s">
        <v>161</v>
      </c>
      <c r="C106" s="49"/>
      <c r="D106" s="20"/>
      <c r="E106" s="20" t="str">
        <f>sumif('TRANSACTION TRACKER'!D$2:D$500,B106,'TRANSACTION TRACKER'!B$2:B$500)</f>
        <v>$0.00</v>
      </c>
    </row>
    <row r="107">
      <c r="A107" s="47" t="s">
        <v>162</v>
      </c>
      <c r="B107" s="25" t="s">
        <v>163</v>
      </c>
      <c r="C107" s="49"/>
      <c r="D107" s="20"/>
      <c r="E107" s="20" t="str">
        <f>sumif('TRANSACTION TRACKER'!D$2:D$500,B107,'TRANSACTION TRACKER'!B$2:B$500)</f>
        <v>$0.00</v>
      </c>
    </row>
    <row r="108">
      <c r="A108" s="47" t="s">
        <v>57</v>
      </c>
      <c r="B108" s="25" t="s">
        <v>164</v>
      </c>
      <c r="C108" s="49"/>
      <c r="D108" s="20"/>
      <c r="E108" s="20" t="str">
        <f>sumif('TRANSACTION TRACKER'!D$2:D$500,B108,'TRANSACTION TRACKER'!B$2:B$500)</f>
        <v>$0.00</v>
      </c>
    </row>
    <row r="109">
      <c r="B109" s="28"/>
      <c r="C109" s="44"/>
      <c r="D109" s="20"/>
      <c r="E109" s="44"/>
    </row>
    <row r="110">
      <c r="A110" s="8" t="s">
        <v>57</v>
      </c>
      <c r="B110" s="9" t="s">
        <v>165</v>
      </c>
      <c r="C110" s="45"/>
      <c r="D110" s="46" t="str">
        <f>C110-E110</f>
        <v>$0.00</v>
      </c>
      <c r="E110" s="45" t="str">
        <f>sum(E111)</f>
        <v>$0.00</v>
      </c>
      <c r="F110" s="14"/>
      <c r="G110" s="14"/>
      <c r="H110" s="14"/>
      <c r="I110" s="14"/>
      <c r="J110" s="14"/>
      <c r="K110" s="14"/>
      <c r="L110" s="14"/>
      <c r="M110" s="14"/>
    </row>
    <row r="111">
      <c r="B111" s="28"/>
      <c r="C111" s="44"/>
      <c r="D111" s="20"/>
      <c r="E111" s="44"/>
    </row>
    <row r="112">
      <c r="A112" s="4" t="s">
        <v>166</v>
      </c>
      <c r="B112" s="5" t="s">
        <v>167</v>
      </c>
      <c r="C112" s="41" t="str">
        <f>SUM(C114+C120+C127+C134+C140+C145+C150+C154)</f>
        <v>$0.00</v>
      </c>
      <c r="D112" s="41" t="str">
        <f>C112-E112</f>
        <v>$0.00</v>
      </c>
      <c r="E112" s="41" t="str">
        <f>sum(E114+E120+E127+E134+E140+E145+E150+E154)</f>
        <v>$0.00</v>
      </c>
      <c r="F112" s="14"/>
      <c r="G112" s="14"/>
      <c r="H112" s="14"/>
      <c r="I112" s="14"/>
      <c r="J112" s="14"/>
      <c r="K112" s="14"/>
      <c r="L112" s="14"/>
      <c r="M112" s="14"/>
    </row>
    <row r="113">
      <c r="B113" s="28"/>
      <c r="C113" s="44"/>
      <c r="D113" s="20"/>
      <c r="E113" s="44"/>
    </row>
    <row r="114">
      <c r="A114" s="8" t="s">
        <v>168</v>
      </c>
      <c r="B114" s="9" t="s">
        <v>169</v>
      </c>
      <c r="C114" s="45" t="str">
        <f>sum(C115:C118)</f>
        <v>$0.00</v>
      </c>
      <c r="D114" s="46" t="str">
        <f>C114-E114</f>
        <v>$0.00</v>
      </c>
      <c r="E114" s="45" t="str">
        <f>sum(E115+E116+E117+E118)</f>
        <v>$0.00</v>
      </c>
      <c r="F114" s="14"/>
      <c r="G114" s="14"/>
      <c r="H114" s="14"/>
      <c r="I114" s="14"/>
      <c r="J114" s="14"/>
      <c r="K114" s="14"/>
      <c r="L114" s="14"/>
      <c r="M114" s="14"/>
    </row>
    <row r="115">
      <c r="A115" s="47" t="s">
        <v>170</v>
      </c>
      <c r="B115" s="25" t="s">
        <v>171</v>
      </c>
      <c r="C115" s="44"/>
      <c r="D115" s="20"/>
      <c r="E115" s="20" t="str">
        <f>sumif('TRANSACTION TRACKER'!D$2:D$500,B115,'TRANSACTION TRACKER'!B$2:B$500)</f>
        <v>$0.00</v>
      </c>
    </row>
    <row r="116">
      <c r="A116" s="47" t="s">
        <v>172</v>
      </c>
      <c r="B116" s="25" t="s">
        <v>173</v>
      </c>
      <c r="C116" s="44"/>
      <c r="D116" s="20"/>
      <c r="E116" s="20" t="str">
        <f>sumif('TRANSACTION TRACKER'!D$2:D$500,B116,'TRANSACTION TRACKER'!B$2:B$500)</f>
        <v>$0.00</v>
      </c>
    </row>
    <row r="117">
      <c r="A117" s="47" t="s">
        <v>93</v>
      </c>
      <c r="B117" s="25" t="s">
        <v>174</v>
      </c>
      <c r="C117" s="44"/>
      <c r="D117" s="20"/>
      <c r="E117" s="20" t="str">
        <f>sumif('TRANSACTION TRACKER'!D$2:D$500,B117,'TRANSACTION TRACKER'!B$2:B$500)</f>
        <v>$0.00</v>
      </c>
    </row>
    <row r="118">
      <c r="A118" s="47" t="s">
        <v>57</v>
      </c>
      <c r="B118" s="25" t="s">
        <v>175</v>
      </c>
      <c r="C118" s="49"/>
      <c r="D118" s="20"/>
      <c r="E118" s="20" t="str">
        <f>sumif('TRANSACTION TRACKER'!D$2:D$500,B118,'TRANSACTION TRACKER'!B$2:B$500)</f>
        <v>$0.00</v>
      </c>
    </row>
    <row r="119">
      <c r="B119" s="28"/>
      <c r="C119" s="44"/>
      <c r="D119" s="20"/>
      <c r="E119" s="20"/>
    </row>
    <row r="120">
      <c r="A120" s="8" t="s">
        <v>176</v>
      </c>
      <c r="B120" s="9" t="s">
        <v>177</v>
      </c>
      <c r="C120" s="45" t="str">
        <f>SUM(C121:C125)</f>
        <v>$0.00</v>
      </c>
      <c r="D120" s="46" t="str">
        <f>C120-E120</f>
        <v>$0.00</v>
      </c>
      <c r="E120" s="45" t="str">
        <f>sum(E121+E122+E123+E124+E125)</f>
        <v>$0.00</v>
      </c>
      <c r="F120" s="14"/>
      <c r="G120" s="14"/>
      <c r="H120" s="14"/>
      <c r="I120" s="14"/>
      <c r="J120" s="14"/>
      <c r="K120" s="14"/>
      <c r="L120" s="14"/>
      <c r="M120" s="14"/>
    </row>
    <row r="121">
      <c r="A121" s="47" t="s">
        <v>178</v>
      </c>
      <c r="B121" s="25" t="s">
        <v>179</v>
      </c>
      <c r="C121" s="49"/>
      <c r="D121" s="20"/>
      <c r="E121" s="20" t="str">
        <f>sumif('TRANSACTION TRACKER'!D$2:D$500,B121,'TRANSACTION TRACKER'!B$2:B$500)</f>
        <v>$0.00</v>
      </c>
    </row>
    <row r="122">
      <c r="A122" s="47" t="s">
        <v>180</v>
      </c>
      <c r="B122" s="25" t="s">
        <v>181</v>
      </c>
      <c r="C122" s="49"/>
      <c r="D122" s="20"/>
      <c r="E122" s="20" t="str">
        <f>sumif('TRANSACTION TRACKER'!D$2:D$500,B122,'TRANSACTION TRACKER'!B$2:B$500)</f>
        <v>$0.00</v>
      </c>
    </row>
    <row r="123">
      <c r="A123" s="47" t="s">
        <v>182</v>
      </c>
      <c r="B123" s="25" t="s">
        <v>183</v>
      </c>
      <c r="C123" s="49"/>
      <c r="D123" s="20"/>
      <c r="E123" s="20" t="str">
        <f>sumif('TRANSACTION TRACKER'!D$2:D$500,B123,'TRANSACTION TRACKER'!B$2:B$500)</f>
        <v>$0.00</v>
      </c>
    </row>
    <row r="124">
      <c r="A124" s="47" t="s">
        <v>93</v>
      </c>
      <c r="B124" s="25" t="s">
        <v>184</v>
      </c>
      <c r="C124" s="44"/>
      <c r="D124" s="20"/>
      <c r="E124" s="20" t="str">
        <f>sumif('TRANSACTION TRACKER'!D$2:D$500,B124,'TRANSACTION TRACKER'!B$2:B$500)</f>
        <v>$0.00</v>
      </c>
    </row>
    <row r="125">
      <c r="A125" s="47" t="s">
        <v>57</v>
      </c>
      <c r="B125" s="25" t="s">
        <v>185</v>
      </c>
      <c r="C125" s="49"/>
      <c r="D125" s="20"/>
      <c r="E125" s="20" t="str">
        <f>sumif('TRANSACTION TRACKER'!D$2:D$500,B125,'TRANSACTION TRACKER'!B$2:B$500)</f>
        <v>$0.00</v>
      </c>
    </row>
    <row r="126">
      <c r="B126" s="28"/>
      <c r="C126" s="44"/>
      <c r="D126" s="20"/>
      <c r="E126" s="44"/>
    </row>
    <row r="127">
      <c r="A127" s="8" t="s">
        <v>186</v>
      </c>
      <c r="B127" s="9" t="s">
        <v>187</v>
      </c>
      <c r="C127" s="45" t="str">
        <f>SUM(C128:C132)</f>
        <v>$0.00</v>
      </c>
      <c r="D127" s="46" t="str">
        <f>C127-E127</f>
        <v>$0.00</v>
      </c>
      <c r="E127" s="45" t="str">
        <f>sum(E128+E129+E130+E131+E132)</f>
        <v>$0.00</v>
      </c>
      <c r="F127" s="14"/>
      <c r="G127" s="14"/>
      <c r="H127" s="14"/>
      <c r="I127" s="14"/>
      <c r="J127" s="14"/>
      <c r="K127" s="14"/>
      <c r="L127" s="14"/>
      <c r="M127" s="14"/>
    </row>
    <row r="128">
      <c r="A128" s="47" t="s">
        <v>188</v>
      </c>
      <c r="B128" s="25" t="s">
        <v>189</v>
      </c>
      <c r="C128" s="49"/>
      <c r="D128" s="20"/>
      <c r="E128" s="20" t="str">
        <f>sumif('TRANSACTION TRACKER'!D$2:D$500,B128,'TRANSACTION TRACKER'!B$2:B$500)</f>
        <v>$0.00</v>
      </c>
    </row>
    <row r="129">
      <c r="A129" s="47" t="s">
        <v>190</v>
      </c>
      <c r="B129" s="25" t="s">
        <v>191</v>
      </c>
      <c r="C129" s="49"/>
      <c r="D129" s="20"/>
      <c r="E129" s="20" t="str">
        <f>sumif('TRANSACTION TRACKER'!D$2:D$500,B129,'TRANSACTION TRACKER'!B$2:B$500)</f>
        <v>$0.00</v>
      </c>
    </row>
    <row r="130">
      <c r="A130" s="47" t="s">
        <v>182</v>
      </c>
      <c r="B130" s="25" t="s">
        <v>192</v>
      </c>
      <c r="C130" s="49"/>
      <c r="D130" s="20"/>
      <c r="E130" s="20" t="str">
        <f>sumif('TRANSACTION TRACKER'!D$2:D$500,B130,'TRANSACTION TRACKER'!B$2:B$500)</f>
        <v>$0.00</v>
      </c>
    </row>
    <row r="131" ht="13.5" customHeight="1">
      <c r="A131" s="47" t="s">
        <v>93</v>
      </c>
      <c r="B131" s="25" t="s">
        <v>193</v>
      </c>
      <c r="C131" s="44"/>
      <c r="D131" s="20"/>
      <c r="E131" s="20" t="str">
        <f>sumif('TRANSACTION TRACKER'!D$2:D$500,B131,'TRANSACTION TRACKER'!B$2:B$500)</f>
        <v>$0.00</v>
      </c>
    </row>
    <row r="132" ht="13.5" customHeight="1">
      <c r="A132" s="47" t="s">
        <v>57</v>
      </c>
      <c r="B132" s="25" t="s">
        <v>194</v>
      </c>
      <c r="C132" s="44"/>
      <c r="D132" s="20"/>
      <c r="E132" s="20" t="str">
        <f>sumif('TRANSACTION TRACKER'!D$2:D$500,B132,'TRANSACTION TRACKER'!B$2:B$500)</f>
        <v>$0.00</v>
      </c>
    </row>
    <row r="133" ht="13.5" customHeight="1">
      <c r="B133" s="28"/>
      <c r="C133" s="44"/>
      <c r="D133" s="20"/>
      <c r="E133" s="44"/>
    </row>
    <row r="134" ht="13.5" customHeight="1">
      <c r="A134" s="8" t="s">
        <v>195</v>
      </c>
      <c r="B134" s="9" t="s">
        <v>196</v>
      </c>
      <c r="C134" s="45" t="str">
        <f>SUM(C135:C138)</f>
        <v>$0.00</v>
      </c>
      <c r="D134" s="46" t="str">
        <f>C134-E134</f>
        <v>$0.00</v>
      </c>
      <c r="E134" s="45" t="str">
        <f>sum(E135+E136+E137+E138+E139)</f>
        <v>$0.00</v>
      </c>
      <c r="F134" s="14"/>
      <c r="G134" s="14"/>
      <c r="H134" s="14"/>
      <c r="I134" s="14"/>
      <c r="J134" s="14"/>
      <c r="K134" s="14"/>
      <c r="L134" s="14"/>
      <c r="M134" s="14"/>
    </row>
    <row r="135">
      <c r="A135" s="47" t="s">
        <v>197</v>
      </c>
      <c r="B135" s="25" t="s">
        <v>198</v>
      </c>
      <c r="C135" s="44"/>
      <c r="D135" s="20"/>
      <c r="E135" s="20" t="str">
        <f>sumif('TRANSACTION TRACKER'!D$2:D$500,B135,'TRANSACTION TRACKER'!B$2:B$500)</f>
        <v>$0.00</v>
      </c>
    </row>
    <row r="136">
      <c r="A136" s="47" t="s">
        <v>199</v>
      </c>
      <c r="B136" s="25" t="s">
        <v>200</v>
      </c>
      <c r="C136" s="44"/>
      <c r="D136" s="20"/>
      <c r="E136" s="20" t="str">
        <f>sumif('TRANSACTION TRACKER'!D$2:D$500,B136,'TRANSACTION TRACKER'!B$2:B$500)</f>
        <v>$0.00</v>
      </c>
    </row>
    <row r="137">
      <c r="A137" s="47" t="s">
        <v>201</v>
      </c>
      <c r="B137" s="25" t="s">
        <v>202</v>
      </c>
      <c r="C137" s="44"/>
      <c r="D137" s="20"/>
      <c r="E137" s="20" t="str">
        <f>sumif('TRANSACTION TRACKER'!D$2:D$500,B137,'TRANSACTION TRACKER'!B$2:B$500)</f>
        <v>$0.00</v>
      </c>
    </row>
    <row r="138">
      <c r="A138" s="47" t="s">
        <v>57</v>
      </c>
      <c r="B138" s="25" t="s">
        <v>203</v>
      </c>
      <c r="C138" s="49"/>
      <c r="D138" s="20"/>
      <c r="E138" s="20" t="str">
        <f>sumif('TRANSACTION TRACKER'!D$2:D$500,B138,'TRANSACTION TRACKER'!B$2:B$500)</f>
        <v>$0.00</v>
      </c>
    </row>
    <row r="139">
      <c r="B139" s="28"/>
      <c r="C139" s="44"/>
      <c r="D139" s="20"/>
      <c r="E139" s="44"/>
    </row>
    <row r="140">
      <c r="A140" s="8" t="s">
        <v>204</v>
      </c>
      <c r="B140" s="9" t="s">
        <v>205</v>
      </c>
      <c r="C140" s="45" t="str">
        <f>SUM(C141:C143)</f>
        <v>$0.00</v>
      </c>
      <c r="D140" s="46" t="str">
        <f>C140-E140</f>
        <v>$0.00</v>
      </c>
      <c r="E140" s="45" t="str">
        <f>sum(E141+E142+E143)</f>
        <v>$0.00</v>
      </c>
      <c r="F140" s="14"/>
      <c r="G140" s="14"/>
      <c r="H140" s="14"/>
      <c r="I140" s="14"/>
      <c r="J140" s="14"/>
      <c r="K140" s="14"/>
      <c r="L140" s="14"/>
      <c r="M140" s="14"/>
    </row>
    <row r="141">
      <c r="A141" s="47" t="s">
        <v>206</v>
      </c>
      <c r="B141" s="25" t="s">
        <v>207</v>
      </c>
      <c r="C141" s="44"/>
      <c r="D141" s="20"/>
      <c r="E141" s="20" t="str">
        <f>sumif('TRANSACTION TRACKER'!D$2:D$500,B141,'TRANSACTION TRACKER'!B$2:B$500)</f>
        <v>$0.00</v>
      </c>
    </row>
    <row r="142">
      <c r="A142" s="47" t="s">
        <v>208</v>
      </c>
      <c r="B142" s="25" t="s">
        <v>209</v>
      </c>
      <c r="C142" s="49"/>
      <c r="D142" s="20"/>
      <c r="E142" s="20" t="str">
        <f>sumif('TRANSACTION TRACKER'!D$2:D$500,B142,'TRANSACTION TRACKER'!B$2:B$500)</f>
        <v>$0.00</v>
      </c>
    </row>
    <row r="143">
      <c r="A143" s="47" t="s">
        <v>57</v>
      </c>
      <c r="B143" s="25" t="s">
        <v>210</v>
      </c>
      <c r="C143" s="44"/>
      <c r="D143" s="20"/>
      <c r="E143" s="20" t="str">
        <f>sumif('TRANSACTION TRACKER'!D$2:D$500,B143,'TRANSACTION TRACKER'!B$2:B$500)</f>
        <v>$0.00</v>
      </c>
    </row>
    <row r="144">
      <c r="B144" s="28"/>
      <c r="C144" s="44"/>
      <c r="D144" s="20"/>
      <c r="E144" s="44"/>
    </row>
    <row r="145">
      <c r="A145" s="8" t="s">
        <v>211</v>
      </c>
      <c r="B145" s="9" t="s">
        <v>212</v>
      </c>
      <c r="C145" s="45" t="str">
        <f>SUM(C146:C148)</f>
        <v>$0.00</v>
      </c>
      <c r="D145" s="46" t="str">
        <f>C145-E145</f>
        <v>$0.00</v>
      </c>
      <c r="E145" s="45" t="str">
        <f>sum(E146+E147+E148)</f>
        <v>$0.00</v>
      </c>
      <c r="F145" s="14"/>
      <c r="G145" s="14"/>
      <c r="H145" s="14"/>
      <c r="I145" s="14"/>
      <c r="J145" s="14"/>
      <c r="K145" s="14"/>
      <c r="L145" s="14"/>
      <c r="M145" s="14"/>
    </row>
    <row r="146">
      <c r="A146" s="47" t="s">
        <v>197</v>
      </c>
      <c r="B146" s="25" t="s">
        <v>213</v>
      </c>
      <c r="C146" s="44"/>
      <c r="D146" s="20"/>
      <c r="E146" s="20" t="str">
        <f>sumif('TRANSACTION TRACKER'!D$2:D$500,B146,'TRANSACTION TRACKER'!B$2:B$500)</f>
        <v>$0.00</v>
      </c>
    </row>
    <row r="147">
      <c r="A147" s="47" t="s">
        <v>199</v>
      </c>
      <c r="B147" s="25" t="s">
        <v>214</v>
      </c>
      <c r="C147" s="44"/>
      <c r="D147" s="20"/>
      <c r="E147" s="20" t="str">
        <f>sumif('TRANSACTION TRACKER'!D$2:D$500,B147,'TRANSACTION TRACKER'!B$2:B$500)</f>
        <v>$0.00</v>
      </c>
    </row>
    <row r="148">
      <c r="A148" s="47" t="s">
        <v>57</v>
      </c>
      <c r="B148" s="25" t="s">
        <v>215</v>
      </c>
      <c r="C148" s="49"/>
      <c r="D148" s="20"/>
      <c r="E148" s="20" t="str">
        <f>sumif('TRANSACTION TRACKER'!D$2:D$500,B148,'TRANSACTION TRACKER'!B$2:B$500)</f>
        <v>$0.00</v>
      </c>
    </row>
    <row r="149">
      <c r="B149" s="28"/>
      <c r="C149" s="44"/>
      <c r="D149" s="20"/>
      <c r="E149" s="44"/>
    </row>
    <row r="150">
      <c r="A150" s="8" t="s">
        <v>216</v>
      </c>
      <c r="B150" s="9" t="s">
        <v>217</v>
      </c>
      <c r="C150" s="45" t="str">
        <f>SUM(C151:C152)</f>
        <v>$0.00</v>
      </c>
      <c r="D150" s="46" t="str">
        <f>C150-E150</f>
        <v>$0.00</v>
      </c>
      <c r="E150" s="45" t="str">
        <f>sum(E151+E152)</f>
        <v>$0.00</v>
      </c>
      <c r="F150" s="14"/>
      <c r="G150" s="14"/>
      <c r="H150" s="14"/>
      <c r="I150" s="14"/>
      <c r="J150" s="14"/>
      <c r="K150" s="14"/>
      <c r="L150" s="14"/>
      <c r="M150" s="14"/>
    </row>
    <row r="151">
      <c r="A151" s="47" t="s">
        <v>218</v>
      </c>
      <c r="B151" s="25" t="s">
        <v>219</v>
      </c>
      <c r="C151" s="44"/>
      <c r="D151" s="20"/>
      <c r="E151" s="20" t="str">
        <f>sumif('TRANSACTION TRACKER'!D$2:D$500,B151,'TRANSACTION TRACKER'!B$2:B$500)</f>
        <v>$0.00</v>
      </c>
    </row>
    <row r="152">
      <c r="A152" s="47" t="s">
        <v>57</v>
      </c>
      <c r="B152" s="25" t="s">
        <v>220</v>
      </c>
      <c r="C152" s="49"/>
      <c r="D152" s="20"/>
      <c r="E152" s="20" t="str">
        <f>sumif('TRANSACTION TRACKER'!D$2:D$500,B152,'TRANSACTION TRACKER'!B$2:B$500)</f>
        <v>$0.00</v>
      </c>
    </row>
    <row r="153">
      <c r="B153" s="28"/>
      <c r="C153" s="44"/>
      <c r="D153" s="20"/>
      <c r="E153" s="20"/>
    </row>
    <row r="154">
      <c r="A154" s="8" t="s">
        <v>57</v>
      </c>
      <c r="B154" s="9" t="s">
        <v>221</v>
      </c>
      <c r="C154" s="51">
        <v>0.0</v>
      </c>
      <c r="D154" s="46"/>
      <c r="E154" s="45" t="str">
        <f>sum(E155)</f>
        <v>$0.00</v>
      </c>
      <c r="F154" s="14"/>
      <c r="G154" s="14"/>
      <c r="H154" s="14"/>
      <c r="I154" s="14"/>
      <c r="J154" s="14"/>
      <c r="K154" s="14"/>
      <c r="L154" s="14"/>
      <c r="M154" s="14"/>
    </row>
    <row r="155">
      <c r="A155" s="14"/>
      <c r="B155" s="16"/>
      <c r="C155" s="6"/>
      <c r="D155" s="6"/>
      <c r="E155" s="7"/>
      <c r="F155" s="14"/>
      <c r="G155" s="14"/>
      <c r="H155" s="14"/>
      <c r="I155" s="14"/>
      <c r="J155" s="14"/>
      <c r="K155" s="14"/>
      <c r="L155" s="14"/>
      <c r="M155" s="14"/>
    </row>
    <row r="156">
      <c r="A156" s="14"/>
      <c r="B156" s="16"/>
      <c r="C156" s="6"/>
      <c r="D156" s="6"/>
      <c r="E156" s="7"/>
      <c r="F156" s="14"/>
      <c r="G156" s="14"/>
      <c r="H156" s="14"/>
      <c r="I156" s="14"/>
      <c r="J156" s="14"/>
      <c r="K156" s="14"/>
      <c r="L156" s="14"/>
      <c r="M156" s="14"/>
    </row>
    <row r="157">
      <c r="F157" s="14"/>
      <c r="G157" s="14"/>
      <c r="H157" s="14"/>
      <c r="I157" s="14"/>
      <c r="J157" s="14"/>
      <c r="K157" s="14"/>
      <c r="L157" s="14"/>
      <c r="M157" s="14"/>
    </row>
    <row r="158">
      <c r="F158" s="14"/>
      <c r="G158" s="14"/>
      <c r="H158" s="14"/>
      <c r="I158" s="14"/>
      <c r="J158" s="14"/>
      <c r="K158" s="14"/>
      <c r="L158" s="14"/>
      <c r="M158" s="14"/>
    </row>
    <row r="159">
      <c r="F159" s="14"/>
      <c r="G159" s="14"/>
      <c r="H159" s="14"/>
      <c r="I159" s="14"/>
      <c r="J159" s="14"/>
      <c r="K159" s="14"/>
      <c r="L159" s="14"/>
      <c r="M159" s="14"/>
    </row>
    <row r="160">
      <c r="F160" s="14"/>
      <c r="G160" s="14"/>
      <c r="H160" s="14"/>
      <c r="I160" s="14"/>
      <c r="J160" s="14"/>
      <c r="K160" s="14"/>
      <c r="L160" s="14"/>
      <c r="M160" s="14"/>
    </row>
    <row r="161">
      <c r="F161" s="14"/>
      <c r="G161" s="14"/>
      <c r="H161" s="14"/>
      <c r="I161" s="14"/>
      <c r="J161" s="14"/>
      <c r="K161" s="14"/>
      <c r="L161" s="14"/>
      <c r="M161" s="14"/>
    </row>
    <row r="162">
      <c r="F162" s="14"/>
      <c r="G162" s="14"/>
      <c r="H162" s="14"/>
      <c r="I162" s="14"/>
      <c r="J162" s="14"/>
      <c r="K162" s="14"/>
      <c r="L162" s="14"/>
      <c r="M162" s="14"/>
    </row>
    <row r="163">
      <c r="F163" s="14"/>
      <c r="G163" s="14"/>
      <c r="H163" s="14"/>
      <c r="I163" s="14"/>
      <c r="J163" s="14"/>
      <c r="K163" s="14"/>
      <c r="L163" s="14"/>
      <c r="M163" s="14"/>
    </row>
    <row r="164">
      <c r="F164" s="14"/>
      <c r="G164" s="14"/>
      <c r="H164" s="14"/>
      <c r="I164" s="14"/>
      <c r="J164" s="14"/>
      <c r="K164" s="14"/>
      <c r="L164" s="14"/>
      <c r="M164" s="14"/>
    </row>
    <row r="165">
      <c r="F165" s="14"/>
      <c r="G165" s="14"/>
      <c r="H165" s="14"/>
      <c r="I165" s="14"/>
      <c r="J165" s="14"/>
      <c r="K165" s="14"/>
      <c r="L165" s="14"/>
      <c r="M165" s="14"/>
    </row>
    <row r="166">
      <c r="F166" s="14"/>
      <c r="G166" s="14"/>
      <c r="H166" s="14"/>
      <c r="I166" s="14"/>
      <c r="J166" s="14"/>
      <c r="K166" s="14"/>
      <c r="L166" s="14"/>
      <c r="M166" s="14"/>
    </row>
    <row r="167">
      <c r="F167" s="14"/>
      <c r="G167" s="14"/>
      <c r="H167" s="14"/>
      <c r="I167" s="14"/>
      <c r="J167" s="14"/>
      <c r="K167" s="14"/>
      <c r="L167" s="14"/>
      <c r="M167" s="14"/>
    </row>
    <row r="168">
      <c r="F168" s="14"/>
      <c r="G168" s="14"/>
      <c r="H168" s="14"/>
      <c r="I168" s="14"/>
      <c r="J168" s="14"/>
      <c r="K168" s="14"/>
      <c r="L168" s="14"/>
      <c r="M168" s="14"/>
    </row>
    <row r="169">
      <c r="F169" s="14"/>
      <c r="G169" s="14"/>
      <c r="H169" s="14"/>
      <c r="I169" s="14"/>
      <c r="J169" s="14"/>
      <c r="K169" s="14"/>
      <c r="L169" s="14"/>
      <c r="M169" s="14"/>
    </row>
    <row r="170">
      <c r="F170" s="14"/>
      <c r="G170" s="14"/>
      <c r="H170" s="14"/>
      <c r="I170" s="14"/>
      <c r="J170" s="14"/>
      <c r="K170" s="14"/>
      <c r="L170" s="14"/>
      <c r="M170" s="14"/>
    </row>
    <row r="171">
      <c r="F171" s="14"/>
      <c r="G171" s="14"/>
      <c r="H171" s="14"/>
      <c r="I171" s="14"/>
      <c r="J171" s="14"/>
      <c r="K171" s="14"/>
      <c r="L171" s="14"/>
      <c r="M171" s="14"/>
    </row>
    <row r="172">
      <c r="F172" s="14"/>
      <c r="G172" s="14"/>
      <c r="H172" s="14"/>
      <c r="I172" s="14"/>
      <c r="J172" s="14"/>
      <c r="K172" s="14"/>
      <c r="L172" s="14"/>
      <c r="M172" s="14"/>
    </row>
    <row r="173">
      <c r="F173" s="14"/>
      <c r="G173" s="14"/>
      <c r="H173" s="14"/>
      <c r="I173" s="14"/>
      <c r="J173" s="14"/>
      <c r="K173" s="14"/>
      <c r="L173" s="14"/>
      <c r="M173" s="14"/>
    </row>
    <row r="174">
      <c r="F174" s="14"/>
      <c r="G174" s="14"/>
      <c r="H174" s="14"/>
      <c r="I174" s="14"/>
      <c r="J174" s="14"/>
      <c r="K174" s="14"/>
      <c r="L174" s="14"/>
      <c r="M174" s="14"/>
    </row>
  </sheetData>
  <conditionalFormatting sqref="D17:D174">
    <cfRule type="cellIs" dxfId="0" priority="1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2" max="2" width="11.14"/>
    <col customWidth="1" min="3" max="3" width="16.86"/>
    <col customWidth="1" min="4" max="4" width="22.71"/>
    <col customWidth="1" min="5" max="5" width="21.0"/>
    <col customWidth="1" min="6" max="6" width="16.29"/>
  </cols>
  <sheetData>
    <row r="1">
      <c r="A1" s="12" t="s">
        <v>9</v>
      </c>
      <c r="B1" s="13" t="s">
        <v>0</v>
      </c>
      <c r="C1" s="12" t="s">
        <v>1</v>
      </c>
      <c r="D1" s="15" t="s">
        <v>11</v>
      </c>
      <c r="E1" s="17" t="s">
        <v>2</v>
      </c>
      <c r="F1" s="17" t="s">
        <v>3</v>
      </c>
    </row>
    <row r="2">
      <c r="A2" s="19"/>
      <c r="B2" s="21"/>
      <c r="C2" s="19"/>
      <c r="D2" s="19"/>
    </row>
    <row r="3">
      <c r="A3" s="19"/>
      <c r="B3" s="21"/>
      <c r="C3" s="19"/>
      <c r="D3" s="19"/>
    </row>
    <row r="4">
      <c r="B4" s="23"/>
    </row>
    <row r="5">
      <c r="B5" s="23"/>
    </row>
    <row r="6">
      <c r="B6" s="23"/>
    </row>
    <row r="7">
      <c r="B7" s="23"/>
    </row>
    <row r="8">
      <c r="B8" s="23"/>
    </row>
    <row r="9">
      <c r="B9" s="23"/>
    </row>
    <row r="10">
      <c r="B10" s="23"/>
    </row>
    <row r="11">
      <c r="B11" s="23"/>
    </row>
    <row r="12">
      <c r="B12" s="23"/>
    </row>
    <row r="13">
      <c r="B13" s="23"/>
    </row>
    <row r="14">
      <c r="B14" s="23"/>
    </row>
    <row r="15">
      <c r="B15" s="23"/>
    </row>
    <row r="16">
      <c r="B16" s="23"/>
    </row>
    <row r="17">
      <c r="B17" s="23"/>
    </row>
    <row r="18">
      <c r="B18" s="23"/>
    </row>
    <row r="19">
      <c r="B19" s="23"/>
    </row>
    <row r="20">
      <c r="B20" s="23"/>
    </row>
    <row r="21">
      <c r="B21" s="23"/>
    </row>
    <row r="22">
      <c r="B22" s="23"/>
    </row>
    <row r="23">
      <c r="B23" s="23"/>
    </row>
    <row r="24">
      <c r="B24" s="23"/>
    </row>
    <row r="25">
      <c r="B25" s="23"/>
    </row>
    <row r="26">
      <c r="B26" s="23"/>
    </row>
    <row r="27">
      <c r="B27" s="23"/>
    </row>
    <row r="28">
      <c r="B28" s="23"/>
    </row>
    <row r="29">
      <c r="B29" s="23"/>
    </row>
    <row r="30">
      <c r="B30" s="23"/>
    </row>
    <row r="31">
      <c r="B31" s="23"/>
    </row>
    <row r="32">
      <c r="B32" s="23"/>
    </row>
    <row r="33">
      <c r="B33" s="23"/>
    </row>
    <row r="34">
      <c r="B34" s="23"/>
    </row>
    <row r="35">
      <c r="B35" s="23"/>
    </row>
    <row r="36">
      <c r="B36" s="23"/>
    </row>
    <row r="37">
      <c r="B37" s="23"/>
    </row>
    <row r="38">
      <c r="B38" s="23"/>
    </row>
    <row r="39">
      <c r="B39" s="23"/>
    </row>
    <row r="40">
      <c r="B40" s="23"/>
    </row>
    <row r="41">
      <c r="B41" s="23"/>
    </row>
    <row r="42">
      <c r="B42" s="23"/>
    </row>
    <row r="43">
      <c r="B43" s="23"/>
    </row>
    <row r="44">
      <c r="B44" s="23"/>
    </row>
    <row r="45">
      <c r="B45" s="23"/>
    </row>
    <row r="46">
      <c r="B46" s="23"/>
    </row>
    <row r="47">
      <c r="B47" s="23"/>
    </row>
    <row r="48">
      <c r="B48" s="23"/>
    </row>
    <row r="49">
      <c r="B49" s="23"/>
    </row>
    <row r="50">
      <c r="B50" s="23"/>
    </row>
    <row r="51">
      <c r="B51" s="23"/>
    </row>
    <row r="52">
      <c r="B52" s="23"/>
    </row>
    <row r="53">
      <c r="B53" s="23"/>
    </row>
    <row r="54">
      <c r="B54" s="23"/>
    </row>
    <row r="55">
      <c r="B55" s="23"/>
    </row>
    <row r="56">
      <c r="B56" s="23"/>
    </row>
    <row r="57">
      <c r="B57" s="23"/>
    </row>
    <row r="58">
      <c r="B58" s="23"/>
    </row>
    <row r="59">
      <c r="B59" s="23"/>
    </row>
    <row r="60">
      <c r="B60" s="23"/>
    </row>
    <row r="61">
      <c r="B61" s="23"/>
    </row>
    <row r="62">
      <c r="B62" s="23"/>
    </row>
    <row r="63">
      <c r="B63" s="23"/>
    </row>
    <row r="64">
      <c r="B64" s="23"/>
    </row>
    <row r="65">
      <c r="B65" s="23"/>
    </row>
    <row r="66">
      <c r="B66" s="23"/>
    </row>
    <row r="67">
      <c r="B67" s="23"/>
    </row>
    <row r="68">
      <c r="B68" s="23"/>
    </row>
    <row r="69">
      <c r="B69" s="23"/>
    </row>
    <row r="70">
      <c r="B70" s="23"/>
    </row>
    <row r="71">
      <c r="B71" s="23"/>
    </row>
    <row r="72">
      <c r="B72" s="23"/>
    </row>
    <row r="73">
      <c r="B73" s="23"/>
    </row>
    <row r="74">
      <c r="B74" s="23"/>
    </row>
    <row r="75">
      <c r="B75" s="23"/>
    </row>
    <row r="76">
      <c r="B76" s="23"/>
    </row>
    <row r="77">
      <c r="B77" s="23"/>
    </row>
    <row r="78">
      <c r="B78" s="23"/>
    </row>
    <row r="79">
      <c r="B79" s="23"/>
    </row>
    <row r="80">
      <c r="B80" s="23"/>
    </row>
    <row r="81">
      <c r="B81" s="23"/>
    </row>
    <row r="82">
      <c r="B82" s="23"/>
    </row>
    <row r="83">
      <c r="B83" s="23"/>
    </row>
    <row r="84">
      <c r="B84" s="23"/>
    </row>
    <row r="85">
      <c r="B85" s="23"/>
    </row>
    <row r="86">
      <c r="B86" s="23"/>
    </row>
    <row r="87">
      <c r="B87" s="23"/>
    </row>
    <row r="88">
      <c r="B88" s="23"/>
    </row>
    <row r="89">
      <c r="B89" s="23"/>
    </row>
    <row r="90">
      <c r="B90" s="23"/>
    </row>
    <row r="91">
      <c r="B91" s="23"/>
    </row>
    <row r="92">
      <c r="B92" s="23"/>
    </row>
    <row r="93">
      <c r="B93" s="23"/>
    </row>
    <row r="94">
      <c r="B94" s="23"/>
    </row>
    <row r="95">
      <c r="B95" s="23"/>
    </row>
    <row r="96">
      <c r="B96" s="23"/>
    </row>
    <row r="97">
      <c r="B97" s="23"/>
    </row>
    <row r="98">
      <c r="B98" s="23"/>
    </row>
    <row r="99">
      <c r="B99" s="23"/>
    </row>
    <row r="100">
      <c r="B100" s="23"/>
    </row>
    <row r="101">
      <c r="B101" s="23"/>
    </row>
    <row r="102">
      <c r="B102" s="23"/>
    </row>
    <row r="103">
      <c r="B103" s="23"/>
    </row>
    <row r="104">
      <c r="B104" s="23"/>
    </row>
    <row r="105">
      <c r="B105" s="23"/>
    </row>
    <row r="106">
      <c r="B106" s="23"/>
    </row>
    <row r="107">
      <c r="B107" s="23"/>
    </row>
    <row r="108">
      <c r="B108" s="23"/>
    </row>
    <row r="109">
      <c r="B109" s="23"/>
    </row>
    <row r="110">
      <c r="B110" s="23"/>
    </row>
    <row r="111">
      <c r="B111" s="23"/>
    </row>
    <row r="112">
      <c r="B112" s="23"/>
    </row>
    <row r="113">
      <c r="B113" s="23"/>
    </row>
    <row r="114">
      <c r="B114" s="23"/>
    </row>
    <row r="115">
      <c r="B115" s="23"/>
    </row>
    <row r="116">
      <c r="B116" s="23"/>
    </row>
    <row r="117">
      <c r="B117" s="23"/>
    </row>
    <row r="118">
      <c r="B118" s="23"/>
    </row>
    <row r="119">
      <c r="B119" s="23"/>
    </row>
    <row r="120">
      <c r="B120" s="23"/>
    </row>
    <row r="121">
      <c r="B121" s="23"/>
    </row>
    <row r="122">
      <c r="B122" s="23"/>
    </row>
    <row r="123">
      <c r="B123" s="23"/>
    </row>
    <row r="124">
      <c r="B124" s="23"/>
    </row>
    <row r="125">
      <c r="B125" s="23"/>
    </row>
    <row r="126">
      <c r="B126" s="23"/>
    </row>
    <row r="127">
      <c r="B127" s="23"/>
    </row>
    <row r="128">
      <c r="B128" s="23"/>
    </row>
    <row r="129">
      <c r="B129" s="23"/>
    </row>
    <row r="130">
      <c r="B130" s="23"/>
    </row>
    <row r="131">
      <c r="B131" s="23"/>
    </row>
    <row r="132">
      <c r="B132" s="23"/>
    </row>
    <row r="133">
      <c r="B133" s="23"/>
    </row>
    <row r="134">
      <c r="B134" s="23"/>
    </row>
    <row r="135">
      <c r="B135" s="23"/>
    </row>
    <row r="136">
      <c r="B136" s="23"/>
    </row>
    <row r="137">
      <c r="B137" s="23"/>
    </row>
    <row r="138">
      <c r="B138" s="23"/>
    </row>
    <row r="139">
      <c r="B139" s="23"/>
    </row>
    <row r="140">
      <c r="B140" s="23"/>
    </row>
    <row r="141">
      <c r="B141" s="23"/>
    </row>
    <row r="142">
      <c r="B142" s="23"/>
    </row>
    <row r="143">
      <c r="B143" s="23"/>
    </row>
    <row r="144">
      <c r="B144" s="23"/>
    </row>
    <row r="145">
      <c r="B145" s="23"/>
    </row>
    <row r="146">
      <c r="B146" s="23"/>
    </row>
    <row r="147">
      <c r="B147" s="23"/>
    </row>
    <row r="148">
      <c r="B148" s="23"/>
    </row>
    <row r="149">
      <c r="B149" s="23"/>
    </row>
    <row r="150">
      <c r="B150" s="23"/>
    </row>
    <row r="151">
      <c r="B151" s="23"/>
    </row>
    <row r="152">
      <c r="B152" s="23"/>
    </row>
    <row r="153">
      <c r="B153" s="23"/>
    </row>
    <row r="154">
      <c r="B154" s="23"/>
    </row>
    <row r="155">
      <c r="B155" s="23"/>
    </row>
    <row r="156">
      <c r="B156" s="23"/>
    </row>
    <row r="157">
      <c r="B157" s="23"/>
    </row>
    <row r="158">
      <c r="B158" s="23"/>
    </row>
    <row r="159">
      <c r="B159" s="23"/>
    </row>
    <row r="160">
      <c r="B160" s="23"/>
    </row>
    <row r="161">
      <c r="B161" s="23"/>
    </row>
    <row r="162">
      <c r="B162" s="23"/>
    </row>
    <row r="163">
      <c r="B163" s="23"/>
    </row>
    <row r="164">
      <c r="B164" s="23"/>
    </row>
    <row r="165">
      <c r="B165" s="23"/>
    </row>
    <row r="166">
      <c r="B166" s="23"/>
    </row>
    <row r="167">
      <c r="B167" s="23"/>
    </row>
    <row r="168">
      <c r="B168" s="23"/>
    </row>
    <row r="169">
      <c r="B169" s="23"/>
    </row>
    <row r="170">
      <c r="B170" s="23"/>
    </row>
    <row r="171">
      <c r="B171" s="23"/>
    </row>
    <row r="172">
      <c r="B172" s="23"/>
    </row>
    <row r="173">
      <c r="B173" s="23"/>
    </row>
    <row r="174">
      <c r="B174" s="23"/>
    </row>
    <row r="175">
      <c r="B175" s="23"/>
    </row>
    <row r="176">
      <c r="B176" s="23"/>
    </row>
    <row r="177">
      <c r="B177" s="23"/>
    </row>
    <row r="178">
      <c r="B178" s="23"/>
    </row>
    <row r="179">
      <c r="B179" s="23"/>
    </row>
    <row r="180">
      <c r="B180" s="23"/>
    </row>
    <row r="181">
      <c r="B181" s="23"/>
    </row>
    <row r="182">
      <c r="B182" s="23"/>
    </row>
    <row r="183">
      <c r="B183" s="23"/>
    </row>
    <row r="184">
      <c r="B184" s="23"/>
    </row>
    <row r="185">
      <c r="B185" s="23"/>
    </row>
    <row r="186">
      <c r="B186" s="23"/>
    </row>
    <row r="187">
      <c r="B187" s="23"/>
    </row>
    <row r="188">
      <c r="B188" s="23"/>
    </row>
    <row r="189">
      <c r="B189" s="23"/>
    </row>
    <row r="190">
      <c r="B190" s="23"/>
    </row>
    <row r="191">
      <c r="B191" s="23"/>
    </row>
    <row r="192">
      <c r="B192" s="23"/>
    </row>
    <row r="193">
      <c r="B193" s="23"/>
    </row>
    <row r="194">
      <c r="B194" s="23"/>
    </row>
    <row r="195">
      <c r="B195" s="23"/>
    </row>
    <row r="196">
      <c r="B196" s="23"/>
    </row>
    <row r="197">
      <c r="B197" s="23"/>
    </row>
    <row r="198">
      <c r="B198" s="23"/>
    </row>
    <row r="199">
      <c r="B199" s="23"/>
    </row>
    <row r="200">
      <c r="B200" s="23"/>
    </row>
    <row r="201">
      <c r="B201" s="23"/>
    </row>
    <row r="202">
      <c r="B202" s="23"/>
    </row>
    <row r="203">
      <c r="B203" s="23"/>
    </row>
    <row r="204">
      <c r="B204" s="23"/>
    </row>
    <row r="205">
      <c r="B205" s="23"/>
    </row>
    <row r="206">
      <c r="B206" s="23"/>
    </row>
    <row r="207">
      <c r="B207" s="23"/>
    </row>
    <row r="208">
      <c r="B208" s="23"/>
    </row>
    <row r="209">
      <c r="B209" s="23"/>
    </row>
    <row r="210">
      <c r="B210" s="23"/>
    </row>
    <row r="211">
      <c r="B211" s="23"/>
    </row>
    <row r="212">
      <c r="B212" s="23"/>
    </row>
    <row r="213">
      <c r="B213" s="23"/>
    </row>
    <row r="214">
      <c r="B214" s="23"/>
    </row>
    <row r="215">
      <c r="B215" s="23"/>
    </row>
    <row r="216">
      <c r="B216" s="23"/>
    </row>
    <row r="217">
      <c r="B217" s="23"/>
    </row>
    <row r="218">
      <c r="B218" s="23"/>
    </row>
    <row r="219">
      <c r="B219" s="23"/>
    </row>
    <row r="220">
      <c r="B220" s="23"/>
    </row>
    <row r="221">
      <c r="B221" s="23"/>
    </row>
    <row r="222">
      <c r="B222" s="23"/>
    </row>
    <row r="223">
      <c r="B223" s="23"/>
    </row>
    <row r="224">
      <c r="B224" s="23"/>
    </row>
    <row r="225">
      <c r="B225" s="23"/>
    </row>
    <row r="226">
      <c r="B226" s="23"/>
    </row>
    <row r="227">
      <c r="B227" s="23"/>
    </row>
    <row r="228">
      <c r="B228" s="23"/>
    </row>
    <row r="229">
      <c r="B229" s="23"/>
    </row>
    <row r="230">
      <c r="B230" s="23"/>
    </row>
    <row r="231">
      <c r="B231" s="23"/>
    </row>
    <row r="232">
      <c r="B232" s="23"/>
    </row>
    <row r="233">
      <c r="B233" s="23"/>
    </row>
    <row r="234">
      <c r="B234" s="23"/>
    </row>
    <row r="235">
      <c r="B235" s="23"/>
    </row>
    <row r="236">
      <c r="B236" s="23"/>
    </row>
    <row r="237">
      <c r="B237" s="23"/>
    </row>
    <row r="238">
      <c r="B238" s="23"/>
    </row>
    <row r="239">
      <c r="B239" s="23"/>
    </row>
    <row r="240">
      <c r="B240" s="23"/>
    </row>
    <row r="241">
      <c r="B241" s="23"/>
    </row>
    <row r="242">
      <c r="B242" s="23"/>
    </row>
    <row r="243">
      <c r="B243" s="23"/>
    </row>
    <row r="244">
      <c r="B244" s="23"/>
    </row>
    <row r="245">
      <c r="B245" s="23"/>
    </row>
    <row r="246">
      <c r="B246" s="23"/>
    </row>
    <row r="247">
      <c r="B247" s="23"/>
    </row>
    <row r="248">
      <c r="B248" s="23"/>
    </row>
    <row r="249">
      <c r="B249" s="23"/>
    </row>
    <row r="250">
      <c r="B250" s="23"/>
    </row>
    <row r="251">
      <c r="B251" s="23"/>
    </row>
    <row r="252">
      <c r="B252" s="23"/>
    </row>
    <row r="253">
      <c r="B253" s="23"/>
    </row>
    <row r="254">
      <c r="B254" s="23"/>
    </row>
    <row r="255">
      <c r="B255" s="23"/>
    </row>
    <row r="256">
      <c r="B256" s="23"/>
    </row>
    <row r="257">
      <c r="B257" s="23"/>
    </row>
    <row r="258">
      <c r="B258" s="23"/>
    </row>
    <row r="259">
      <c r="B259" s="23"/>
    </row>
    <row r="260">
      <c r="B260" s="23"/>
    </row>
    <row r="261">
      <c r="B261" s="23"/>
    </row>
    <row r="262">
      <c r="B262" s="23"/>
    </row>
    <row r="263">
      <c r="B263" s="23"/>
    </row>
    <row r="264">
      <c r="B264" s="23"/>
    </row>
    <row r="265">
      <c r="B265" s="23"/>
    </row>
    <row r="266">
      <c r="B266" s="23"/>
    </row>
    <row r="267">
      <c r="B267" s="23"/>
    </row>
    <row r="268">
      <c r="B268" s="23"/>
    </row>
    <row r="269">
      <c r="B269" s="23"/>
    </row>
    <row r="270">
      <c r="B270" s="23"/>
    </row>
    <row r="271">
      <c r="B271" s="23"/>
    </row>
    <row r="272">
      <c r="B272" s="23"/>
    </row>
    <row r="273">
      <c r="B273" s="23"/>
    </row>
    <row r="274">
      <c r="B274" s="23"/>
    </row>
    <row r="275">
      <c r="B275" s="23"/>
    </row>
    <row r="276">
      <c r="B276" s="23"/>
    </row>
    <row r="277">
      <c r="B277" s="23"/>
    </row>
    <row r="278">
      <c r="B278" s="23"/>
    </row>
    <row r="279">
      <c r="B279" s="23"/>
    </row>
    <row r="280">
      <c r="B280" s="23"/>
    </row>
    <row r="281">
      <c r="B281" s="23"/>
    </row>
    <row r="282">
      <c r="B282" s="23"/>
    </row>
    <row r="283">
      <c r="B283" s="23"/>
    </row>
    <row r="284">
      <c r="B284" s="23"/>
    </row>
    <row r="285">
      <c r="B285" s="23"/>
    </row>
    <row r="286">
      <c r="B286" s="23"/>
    </row>
    <row r="287">
      <c r="B287" s="23"/>
    </row>
    <row r="288">
      <c r="B288" s="23"/>
    </row>
    <row r="289">
      <c r="B289" s="23"/>
    </row>
    <row r="290">
      <c r="B290" s="23"/>
    </row>
    <row r="291">
      <c r="B291" s="23"/>
    </row>
    <row r="292">
      <c r="B292" s="23"/>
    </row>
    <row r="293">
      <c r="B293" s="23"/>
    </row>
    <row r="294">
      <c r="B294" s="23"/>
    </row>
    <row r="295">
      <c r="B295" s="23"/>
    </row>
    <row r="296">
      <c r="B296" s="23"/>
    </row>
    <row r="297">
      <c r="B297" s="23"/>
    </row>
    <row r="298">
      <c r="B298" s="23"/>
    </row>
    <row r="299">
      <c r="B299" s="23"/>
    </row>
    <row r="300">
      <c r="B300" s="23"/>
    </row>
    <row r="301">
      <c r="B301" s="23"/>
    </row>
    <row r="302">
      <c r="B302" s="23"/>
    </row>
    <row r="303">
      <c r="B303" s="23"/>
    </row>
    <row r="304">
      <c r="B304" s="23"/>
    </row>
    <row r="305">
      <c r="B305" s="23"/>
    </row>
    <row r="306">
      <c r="B306" s="23"/>
    </row>
    <row r="307">
      <c r="B307" s="23"/>
    </row>
    <row r="308">
      <c r="B308" s="23"/>
    </row>
    <row r="309">
      <c r="B309" s="23"/>
    </row>
    <row r="310">
      <c r="B310" s="23"/>
    </row>
    <row r="311">
      <c r="B311" s="23"/>
    </row>
    <row r="312">
      <c r="B312" s="23"/>
    </row>
    <row r="313">
      <c r="B313" s="23"/>
    </row>
    <row r="314">
      <c r="B314" s="23"/>
    </row>
    <row r="315">
      <c r="B315" s="23"/>
    </row>
    <row r="316">
      <c r="B316" s="23"/>
    </row>
    <row r="317">
      <c r="B317" s="23"/>
    </row>
    <row r="318">
      <c r="B318" s="23"/>
    </row>
    <row r="319">
      <c r="B319" s="23"/>
    </row>
    <row r="320">
      <c r="B320" s="23"/>
    </row>
    <row r="321">
      <c r="B321" s="23"/>
    </row>
    <row r="322">
      <c r="B322" s="23"/>
    </row>
    <row r="323">
      <c r="B323" s="23"/>
    </row>
    <row r="324">
      <c r="B324" s="23"/>
    </row>
    <row r="325">
      <c r="B325" s="23"/>
    </row>
    <row r="326">
      <c r="B326" s="23"/>
    </row>
    <row r="327">
      <c r="B327" s="23"/>
    </row>
    <row r="328">
      <c r="B328" s="23"/>
    </row>
    <row r="329">
      <c r="B329" s="23"/>
    </row>
    <row r="330">
      <c r="B330" s="23"/>
    </row>
    <row r="331">
      <c r="B331" s="23"/>
    </row>
    <row r="332">
      <c r="B332" s="23"/>
    </row>
    <row r="333">
      <c r="B333" s="23"/>
    </row>
    <row r="334">
      <c r="B334" s="23"/>
    </row>
    <row r="335">
      <c r="B335" s="23"/>
    </row>
    <row r="336">
      <c r="B336" s="23"/>
    </row>
    <row r="337">
      <c r="B337" s="23"/>
    </row>
    <row r="338">
      <c r="B338" s="23"/>
    </row>
    <row r="339">
      <c r="B339" s="23"/>
    </row>
    <row r="340">
      <c r="B340" s="23"/>
    </row>
    <row r="341">
      <c r="B341" s="23"/>
    </row>
    <row r="342">
      <c r="B342" s="23"/>
    </row>
    <row r="343">
      <c r="B343" s="23"/>
    </row>
    <row r="344">
      <c r="B344" s="23"/>
    </row>
    <row r="345">
      <c r="B345" s="23"/>
    </row>
    <row r="346">
      <c r="B346" s="23"/>
    </row>
    <row r="347">
      <c r="B347" s="23"/>
    </row>
    <row r="348">
      <c r="B348" s="23"/>
    </row>
    <row r="349">
      <c r="B349" s="23"/>
    </row>
    <row r="350">
      <c r="B350" s="23"/>
    </row>
    <row r="351">
      <c r="B351" s="23"/>
    </row>
    <row r="352">
      <c r="B352" s="23"/>
    </row>
    <row r="353">
      <c r="B353" s="23"/>
    </row>
    <row r="354">
      <c r="B354" s="23"/>
    </row>
    <row r="355">
      <c r="B355" s="23"/>
    </row>
    <row r="356">
      <c r="B356" s="23"/>
    </row>
    <row r="357">
      <c r="B357" s="23"/>
    </row>
    <row r="358">
      <c r="B358" s="23"/>
    </row>
    <row r="359">
      <c r="B359" s="23"/>
    </row>
    <row r="360">
      <c r="B360" s="23"/>
    </row>
    <row r="361">
      <c r="B361" s="23"/>
    </row>
    <row r="362">
      <c r="B362" s="23"/>
    </row>
    <row r="363">
      <c r="B363" s="23"/>
    </row>
    <row r="364">
      <c r="B364" s="23"/>
    </row>
    <row r="365">
      <c r="B365" s="23"/>
    </row>
    <row r="366">
      <c r="B366" s="23"/>
    </row>
    <row r="367">
      <c r="B367" s="23"/>
    </row>
    <row r="368">
      <c r="B368" s="23"/>
    </row>
    <row r="369">
      <c r="B369" s="23"/>
    </row>
    <row r="370">
      <c r="B370" s="23"/>
    </row>
    <row r="371">
      <c r="B371" s="23"/>
    </row>
    <row r="372">
      <c r="B372" s="23"/>
    </row>
    <row r="373">
      <c r="B373" s="23"/>
    </row>
    <row r="374">
      <c r="B374" s="23"/>
    </row>
    <row r="375">
      <c r="B375" s="23"/>
    </row>
    <row r="376">
      <c r="B376" s="23"/>
    </row>
    <row r="377">
      <c r="B377" s="23"/>
    </row>
    <row r="378">
      <c r="B378" s="23"/>
    </row>
    <row r="379">
      <c r="B379" s="23"/>
    </row>
    <row r="380">
      <c r="B380" s="23"/>
    </row>
    <row r="381">
      <c r="B381" s="23"/>
    </row>
    <row r="382">
      <c r="B382" s="23"/>
    </row>
    <row r="383">
      <c r="B383" s="23"/>
    </row>
    <row r="384">
      <c r="B384" s="23"/>
    </row>
    <row r="385">
      <c r="B385" s="23"/>
    </row>
    <row r="386">
      <c r="B386" s="23"/>
    </row>
    <row r="387">
      <c r="B387" s="23"/>
    </row>
    <row r="388">
      <c r="B388" s="23"/>
    </row>
    <row r="389">
      <c r="B389" s="23"/>
    </row>
    <row r="390">
      <c r="B390" s="23"/>
    </row>
    <row r="391">
      <c r="B391" s="23"/>
    </row>
    <row r="392">
      <c r="B392" s="23"/>
    </row>
    <row r="393">
      <c r="B393" s="23"/>
    </row>
    <row r="394">
      <c r="B394" s="23"/>
    </row>
    <row r="395">
      <c r="B395" s="23"/>
    </row>
    <row r="396">
      <c r="B396" s="23"/>
    </row>
    <row r="397">
      <c r="B397" s="23"/>
    </row>
    <row r="398">
      <c r="B398" s="23"/>
    </row>
    <row r="399">
      <c r="B399" s="23"/>
    </row>
    <row r="400">
      <c r="B400" s="23"/>
    </row>
    <row r="401">
      <c r="B401" s="23"/>
    </row>
    <row r="402">
      <c r="B402" s="23"/>
    </row>
    <row r="403">
      <c r="B403" s="23"/>
    </row>
    <row r="404">
      <c r="B404" s="23"/>
    </row>
    <row r="405">
      <c r="B405" s="23"/>
    </row>
    <row r="406">
      <c r="B406" s="23"/>
    </row>
    <row r="407">
      <c r="B407" s="23"/>
    </row>
    <row r="408">
      <c r="B408" s="23"/>
    </row>
    <row r="409">
      <c r="B409" s="23"/>
    </row>
    <row r="410">
      <c r="B410" s="23"/>
    </row>
    <row r="411">
      <c r="B411" s="23"/>
    </row>
    <row r="412">
      <c r="B412" s="23"/>
    </row>
    <row r="413">
      <c r="B413" s="23"/>
    </row>
    <row r="414">
      <c r="B414" s="23"/>
    </row>
    <row r="415">
      <c r="B415" s="23"/>
    </row>
    <row r="416">
      <c r="B416" s="23"/>
    </row>
    <row r="417">
      <c r="B417" s="23"/>
    </row>
    <row r="418">
      <c r="B418" s="23"/>
    </row>
    <row r="419">
      <c r="B419" s="23"/>
    </row>
    <row r="420">
      <c r="B420" s="23"/>
    </row>
    <row r="421">
      <c r="B421" s="23"/>
    </row>
    <row r="422">
      <c r="B422" s="23"/>
    </row>
    <row r="423">
      <c r="B423" s="23"/>
    </row>
    <row r="424">
      <c r="B424" s="23"/>
    </row>
    <row r="425">
      <c r="B425" s="23"/>
    </row>
    <row r="426">
      <c r="B426" s="23"/>
    </row>
    <row r="427">
      <c r="B427" s="23"/>
    </row>
    <row r="428">
      <c r="B428" s="23"/>
    </row>
    <row r="429">
      <c r="B429" s="23"/>
    </row>
    <row r="430">
      <c r="B430" s="23"/>
    </row>
    <row r="431">
      <c r="B431" s="23"/>
    </row>
    <row r="432">
      <c r="B432" s="23"/>
    </row>
    <row r="433">
      <c r="B433" s="23"/>
    </row>
    <row r="434">
      <c r="B434" s="23"/>
    </row>
    <row r="435">
      <c r="B435" s="23"/>
    </row>
    <row r="436">
      <c r="B436" s="23"/>
    </row>
    <row r="437">
      <c r="B437" s="23"/>
    </row>
    <row r="438">
      <c r="B438" s="23"/>
    </row>
    <row r="439">
      <c r="B439" s="23"/>
    </row>
    <row r="440">
      <c r="B440" s="23"/>
    </row>
    <row r="441">
      <c r="B441" s="23"/>
    </row>
    <row r="442">
      <c r="B442" s="23"/>
    </row>
    <row r="443">
      <c r="B443" s="23"/>
    </row>
    <row r="444">
      <c r="B444" s="23"/>
    </row>
    <row r="445">
      <c r="B445" s="23"/>
    </row>
    <row r="446">
      <c r="B446" s="23"/>
    </row>
    <row r="447">
      <c r="B447" s="23"/>
    </row>
    <row r="448">
      <c r="B448" s="23"/>
    </row>
    <row r="449">
      <c r="B449" s="23"/>
    </row>
    <row r="450">
      <c r="B450" s="23"/>
    </row>
    <row r="451">
      <c r="B451" s="23"/>
    </row>
    <row r="452">
      <c r="B452" s="23"/>
    </row>
    <row r="453">
      <c r="B453" s="23"/>
    </row>
    <row r="454">
      <c r="B454" s="23"/>
    </row>
    <row r="455">
      <c r="B455" s="23"/>
    </row>
    <row r="456">
      <c r="B456" s="23"/>
    </row>
    <row r="457">
      <c r="B457" s="23"/>
    </row>
    <row r="458">
      <c r="B458" s="23"/>
    </row>
    <row r="459">
      <c r="B459" s="23"/>
    </row>
    <row r="460">
      <c r="B460" s="23"/>
    </row>
    <row r="461">
      <c r="B461" s="23"/>
    </row>
    <row r="462">
      <c r="B462" s="23"/>
    </row>
    <row r="463">
      <c r="B463" s="23"/>
    </row>
    <row r="464">
      <c r="B464" s="23"/>
    </row>
    <row r="465">
      <c r="B465" s="23"/>
    </row>
    <row r="466">
      <c r="B466" s="23"/>
    </row>
    <row r="467">
      <c r="B467" s="23"/>
    </row>
    <row r="468">
      <c r="B468" s="23"/>
    </row>
    <row r="469">
      <c r="B469" s="23"/>
    </row>
    <row r="470">
      <c r="B470" s="23"/>
    </row>
    <row r="471">
      <c r="B471" s="23"/>
    </row>
    <row r="472">
      <c r="B472" s="23"/>
    </row>
    <row r="473">
      <c r="B473" s="23"/>
    </row>
    <row r="474">
      <c r="B474" s="23"/>
    </row>
    <row r="475">
      <c r="B475" s="23"/>
    </row>
    <row r="476">
      <c r="B476" s="23"/>
    </row>
    <row r="477">
      <c r="B477" s="23"/>
    </row>
    <row r="478">
      <c r="B478" s="23"/>
    </row>
    <row r="479">
      <c r="B479" s="23"/>
    </row>
    <row r="480">
      <c r="B480" s="23"/>
    </row>
    <row r="481">
      <c r="B481" s="23"/>
    </row>
    <row r="482">
      <c r="B482" s="23"/>
    </row>
    <row r="483">
      <c r="B483" s="23"/>
    </row>
    <row r="484">
      <c r="B484" s="23"/>
    </row>
    <row r="485">
      <c r="B485" s="23"/>
    </row>
    <row r="486">
      <c r="B486" s="23"/>
    </row>
    <row r="487">
      <c r="B487" s="23"/>
    </row>
    <row r="488">
      <c r="B488" s="23"/>
    </row>
    <row r="489">
      <c r="B489" s="23"/>
    </row>
    <row r="490">
      <c r="B490" s="23"/>
    </row>
    <row r="491">
      <c r="B491" s="23"/>
    </row>
    <row r="492">
      <c r="B492" s="23"/>
    </row>
    <row r="493">
      <c r="B493" s="23"/>
    </row>
    <row r="494">
      <c r="B494" s="23"/>
    </row>
    <row r="495">
      <c r="B495" s="23"/>
    </row>
    <row r="496">
      <c r="B496" s="23"/>
    </row>
    <row r="497">
      <c r="B497" s="23"/>
    </row>
    <row r="498">
      <c r="B498" s="23"/>
    </row>
    <row r="499">
      <c r="B499" s="23"/>
    </row>
    <row r="500">
      <c r="B5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2" max="2" width="16.57"/>
    <col customWidth="1" min="3" max="3" width="21.0"/>
    <col customWidth="1" min="4" max="4" width="16.29"/>
    <col customWidth="1" min="5" max="5" width="23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7.0"/>
  </cols>
  <sheetData>
    <row r="1">
      <c r="A1" s="4" t="s">
        <v>5</v>
      </c>
      <c r="B1" s="5" t="s">
        <v>6</v>
      </c>
      <c r="C1" s="6"/>
      <c r="D1" s="6"/>
      <c r="E1" s="7"/>
    </row>
    <row r="2">
      <c r="A2" s="8" t="s">
        <v>7</v>
      </c>
      <c r="B2" s="9" t="s">
        <v>8</v>
      </c>
      <c r="C2" s="10" t="str">
        <f>sum(C3:C7)</f>
        <v>0</v>
      </c>
      <c r="D2" s="11" t="str">
        <f>C2-E2</f>
        <v>0</v>
      </c>
      <c r="E2" s="10" t="str">
        <f>sum(E3:E7)</f>
        <v>0</v>
      </c>
    </row>
    <row r="3">
      <c r="A3" s="14"/>
      <c r="B3" s="16"/>
      <c r="C3" s="18"/>
      <c r="D3" s="6"/>
      <c r="E3" s="20"/>
    </row>
    <row r="4">
      <c r="A4" s="14"/>
      <c r="B4" s="16"/>
      <c r="C4" s="18"/>
      <c r="D4" s="6"/>
      <c r="E4" s="22"/>
    </row>
    <row r="5">
      <c r="A5" s="14"/>
      <c r="B5" s="16"/>
      <c r="C5" s="18"/>
      <c r="D5" s="6"/>
      <c r="E5" s="22"/>
    </row>
    <row r="6">
      <c r="A6" s="14"/>
      <c r="B6" s="16"/>
      <c r="C6" s="18"/>
      <c r="D6" s="6"/>
      <c r="E6" s="22"/>
    </row>
    <row r="7">
      <c r="A7" s="14"/>
      <c r="B7" s="16"/>
      <c r="C7" s="18"/>
      <c r="D7" s="6"/>
      <c r="E7" s="22"/>
    </row>
    <row r="8">
      <c r="A8" s="8" t="s">
        <v>12</v>
      </c>
      <c r="B8" s="9" t="s">
        <v>13</v>
      </c>
      <c r="C8" s="24">
        <v>8540.0</v>
      </c>
      <c r="D8" s="11" t="str">
        <f>C8-E8</f>
        <v>0</v>
      </c>
      <c r="E8" s="10" t="str">
        <f>C8-E2</f>
        <v>8,540</v>
      </c>
    </row>
    <row r="9">
      <c r="A9" s="14"/>
      <c r="B9" s="16"/>
      <c r="C9" s="27"/>
      <c r="D9" s="14"/>
      <c r="E9" s="7"/>
    </row>
    <row r="10">
      <c r="A10" s="22" t="s">
        <v>17</v>
      </c>
      <c r="B10" s="16"/>
      <c r="C10" s="27"/>
      <c r="D10" s="14"/>
      <c r="E10" s="31" t="str">
        <f>(E2/C8)</f>
        <v>0.00%</v>
      </c>
    </row>
    <row r="11">
      <c r="A11" s="14"/>
      <c r="B11" s="16"/>
      <c r="C11" s="27"/>
      <c r="D11" s="14"/>
      <c r="E11" s="7"/>
    </row>
    <row r="12">
      <c r="A12" s="14"/>
      <c r="B12" s="16"/>
      <c r="C12" s="27"/>
      <c r="D12" s="14"/>
      <c r="E12" s="7"/>
    </row>
    <row r="13">
      <c r="A13" s="14"/>
      <c r="B13" s="16"/>
      <c r="C13" s="27"/>
      <c r="D13" s="14"/>
      <c r="E13" s="7"/>
    </row>
    <row r="14">
      <c r="A14" s="14"/>
      <c r="B14" s="16"/>
      <c r="C14" s="27"/>
      <c r="D14" s="14"/>
      <c r="E14" s="7"/>
    </row>
    <row r="15">
      <c r="A15" s="14"/>
      <c r="B15" s="16"/>
      <c r="C15" s="27"/>
      <c r="D15" s="14"/>
      <c r="E15" s="7"/>
    </row>
    <row r="16">
      <c r="A16" s="14"/>
      <c r="B16" s="16"/>
      <c r="C16" s="27"/>
      <c r="D16" s="14"/>
      <c r="E16" s="7"/>
    </row>
    <row r="17">
      <c r="A17" s="14"/>
      <c r="B17" s="16"/>
      <c r="C17" s="27"/>
      <c r="D17" s="14"/>
      <c r="E17" s="7"/>
    </row>
    <row r="18">
      <c r="A18" s="14"/>
      <c r="B18" s="16"/>
      <c r="C18" s="27"/>
      <c r="D18" s="14"/>
      <c r="E18" s="7"/>
    </row>
  </sheetData>
  <drawing r:id="rId1"/>
</worksheet>
</file>