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ry" sheetId="2" r:id="rId1"/>
    <sheet name="example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2" l="1"/>
  <c r="F149" i="2"/>
  <c r="F147" i="2"/>
  <c r="F146" i="2"/>
  <c r="M4" i="3"/>
  <c r="M3" i="3"/>
  <c r="M2" i="3"/>
  <c r="M5" i="3" s="1"/>
  <c r="E31" i="3"/>
  <c r="A28" i="3"/>
  <c r="B26" i="3"/>
  <c r="C25" i="3"/>
  <c r="C24" i="3"/>
  <c r="C5" i="3"/>
  <c r="L3" i="3" s="1"/>
  <c r="K4" i="3"/>
  <c r="E4" i="3"/>
  <c r="D4" i="3"/>
  <c r="C4" i="3"/>
  <c r="L4" i="3" s="1"/>
  <c r="E3" i="3"/>
  <c r="D3" i="3"/>
  <c r="C3" i="3"/>
  <c r="K2" i="3"/>
  <c r="E2" i="3"/>
  <c r="C2" i="3"/>
  <c r="D2" i="3" s="1"/>
  <c r="J116" i="2"/>
  <c r="J117" i="2"/>
  <c r="F113" i="2"/>
  <c r="J113" i="2" s="1"/>
  <c r="F112" i="2"/>
  <c r="K112" i="2" s="1"/>
  <c r="J107" i="2"/>
  <c r="J106" i="2"/>
  <c r="F103" i="2"/>
  <c r="J103" i="2" s="1"/>
  <c r="F102" i="2"/>
  <c r="J102" i="2" s="1"/>
  <c r="B94" i="2"/>
  <c r="C89" i="2"/>
  <c r="H103" i="2" l="1"/>
  <c r="I102" i="2"/>
  <c r="K102" i="2"/>
  <c r="F104" i="2"/>
  <c r="I103" i="2"/>
  <c r="K103" i="2"/>
  <c r="H102" i="2"/>
  <c r="L2" i="3"/>
  <c r="H112" i="2"/>
  <c r="I112" i="2"/>
  <c r="J112" i="2"/>
  <c r="K113" i="2"/>
  <c r="H113" i="2"/>
  <c r="F114" i="2"/>
  <c r="I113" i="2"/>
  <c r="B72" i="2"/>
  <c r="C67" i="2"/>
  <c r="D65" i="2" s="1"/>
  <c r="B62" i="2"/>
  <c r="C57" i="2"/>
  <c r="K107" i="2" l="1"/>
  <c r="L107" i="2" s="1"/>
  <c r="G102" i="2"/>
  <c r="G103" i="2"/>
  <c r="K116" i="2"/>
  <c r="L116" i="2" s="1"/>
  <c r="G113" i="2"/>
  <c r="G112" i="2"/>
  <c r="K106" i="2"/>
  <c r="L106" i="2" s="1"/>
  <c r="K117" i="2"/>
  <c r="L117" i="2" s="1"/>
  <c r="L118" i="2" s="1"/>
  <c r="G121" i="2" s="1"/>
  <c r="D55" i="2"/>
  <c r="D66" i="2"/>
  <c r="D56" i="2"/>
  <c r="B52" i="2"/>
  <c r="C47" i="2"/>
  <c r="L108" i="2" l="1"/>
  <c r="G120" i="2" s="1"/>
  <c r="D43" i="2"/>
  <c r="D85" i="2"/>
  <c r="D87" i="2"/>
  <c r="D88" i="2"/>
  <c r="D86" i="2"/>
  <c r="D46" i="2"/>
  <c r="D45" i="2"/>
  <c r="D44" i="2"/>
</calcChain>
</file>

<file path=xl/sharedStrings.xml><?xml version="1.0" encoding="utf-8"?>
<sst xmlns="http://schemas.openxmlformats.org/spreadsheetml/2006/main" count="206" uniqueCount="90">
  <si>
    <t>Driving Condition</t>
  </si>
  <si>
    <t>Traffic Violation</t>
  </si>
  <si>
    <t>Seat Belt</t>
  </si>
  <si>
    <t>Alcohol-impaired</t>
  </si>
  <si>
    <t>Sober</t>
  </si>
  <si>
    <t>Speeding</t>
  </si>
  <si>
    <t>None</t>
  </si>
  <si>
    <t>No stop sign</t>
  </si>
  <si>
    <t>No traffic signal</t>
  </si>
  <si>
    <t>No</t>
  </si>
  <si>
    <t>Yes</t>
  </si>
  <si>
    <t>Target</t>
  </si>
  <si>
    <t>Total</t>
  </si>
  <si>
    <t>=-(67%*log(2)*67%)-(33%*log(2)*33%)</t>
  </si>
  <si>
    <t>Question 1.1</t>
  </si>
  <si>
    <t>Question 1.2</t>
  </si>
  <si>
    <t>What is the system entropy before we begin building a decision tree.</t>
  </si>
  <si>
    <t>Which attribute are you going to select as the first level node in the decision tree and why?</t>
  </si>
  <si>
    <t>Entropy characterizes the purity of samples</t>
  </si>
  <si>
    <t>Entropy (uncertainty) can be further reduced IF we begin by divide-and-conquer by selecting attributes in the RIGHT order</t>
  </si>
  <si>
    <t>Count</t>
  </si>
  <si>
    <t>Classification 1 slides, page 31</t>
  </si>
  <si>
    <t>%</t>
  </si>
  <si>
    <t>Note - Max entropy for N classes is log2N. That is, if N = 4, log2(4) = 2, or log(4, 2)</t>
  </si>
  <si>
    <r>
      <t>Entropy(Driving Condition) = Entropy(p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…p</t>
    </r>
    <r>
      <rPr>
        <i/>
        <vertAlign val="subscript"/>
        <sz val="11"/>
        <color theme="1"/>
        <rFont val="Calibri"/>
        <family val="2"/>
        <scheme val="minor"/>
      </rPr>
      <t>n</t>
    </r>
    <r>
      <rPr>
        <i/>
        <sz val="11"/>
        <color theme="1"/>
        <rFont val="Calibri"/>
        <family val="2"/>
        <scheme val="minor"/>
      </rPr>
      <t>) = − 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 xml:space="preserve"> – p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… − p</t>
    </r>
    <r>
      <rPr>
        <i/>
        <vertAlign val="subscript"/>
        <sz val="11"/>
        <color theme="1"/>
        <rFont val="Calibri"/>
        <family val="2"/>
        <scheme val="minor"/>
      </rPr>
      <t>n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n</t>
    </r>
  </si>
  <si>
    <t>Entropy(DC) =</t>
  </si>
  <si>
    <r>
      <t>Entropy(Seat Belt) = Entropy(p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…p</t>
    </r>
    <r>
      <rPr>
        <i/>
        <vertAlign val="subscript"/>
        <sz val="11"/>
        <color theme="1"/>
        <rFont val="Calibri"/>
        <family val="2"/>
        <scheme val="minor"/>
      </rPr>
      <t>n</t>
    </r>
    <r>
      <rPr>
        <i/>
        <sz val="11"/>
        <color theme="1"/>
        <rFont val="Calibri"/>
        <family val="2"/>
        <scheme val="minor"/>
      </rPr>
      <t>) = − 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 xml:space="preserve"> – p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… − p</t>
    </r>
    <r>
      <rPr>
        <i/>
        <vertAlign val="subscript"/>
        <sz val="11"/>
        <color theme="1"/>
        <rFont val="Calibri"/>
        <family val="2"/>
        <scheme val="minor"/>
      </rPr>
      <t>n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n</t>
    </r>
  </si>
  <si>
    <t>Entropy(SB) =</t>
  </si>
  <si>
    <t>=-(0.666*LOG(0.666,2))-(0.333*LOG(0.333,2))</t>
  </si>
  <si>
    <t>Traffic Violations</t>
  </si>
  <si>
    <r>
      <t>Entropy(Traffic Violations) = Entropy(p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…p</t>
    </r>
    <r>
      <rPr>
        <i/>
        <vertAlign val="subscript"/>
        <sz val="11"/>
        <color theme="1"/>
        <rFont val="Calibri"/>
        <family val="2"/>
        <scheme val="minor"/>
      </rPr>
      <t>n</t>
    </r>
    <r>
      <rPr>
        <i/>
        <sz val="11"/>
        <color theme="1"/>
        <rFont val="Calibri"/>
        <family val="2"/>
        <scheme val="minor"/>
      </rPr>
      <t>) = − 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 xml:space="preserve"> – p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… − p</t>
    </r>
    <r>
      <rPr>
        <i/>
        <vertAlign val="subscript"/>
        <sz val="11"/>
        <color theme="1"/>
        <rFont val="Calibri"/>
        <family val="2"/>
        <scheme val="minor"/>
      </rPr>
      <t>n</t>
    </r>
    <r>
      <rPr>
        <i/>
        <sz val="11"/>
        <color theme="1"/>
        <rFont val="Calibri"/>
        <family val="2"/>
        <scheme val="minor"/>
      </rPr>
      <t>log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n</t>
    </r>
  </si>
  <si>
    <t>Entropy(TV) =</t>
  </si>
  <si>
    <t>Entropy(System) is calculated per attribute. Slide 31</t>
  </si>
  <si>
    <t>http://www.saedsayad.com/decision_tree.htm</t>
  </si>
  <si>
    <t xml:space="preserve">Then it is added proportionally, to get total entropy for the split. The resulting entropy is subtracted from the entropy before the split. </t>
  </si>
  <si>
    <t>The result is the Information Gain, or decrease in entropy. </t>
  </si>
  <si>
    <t>=-(0.6*LOG(0.6,2))-(0.4*LOG(0.4,2))</t>
  </si>
  <si>
    <t>=-(0.8*LOG(0.8,2))-(0*LOG(0,2))</t>
  </si>
  <si>
    <t>-</t>
  </si>
  <si>
    <t>=-(0.4*LOG(0.4,2))-(0.6*LOG(0.6,2))</t>
  </si>
  <si>
    <t>Entropy=</t>
  </si>
  <si>
    <t>target variable entropy =</t>
  </si>
  <si>
    <t>=-(0.36*LOG(0.36,2))-(0.64*LOG(0.64,2))</t>
  </si>
  <si>
    <t>Info gain =</t>
  </si>
  <si>
    <t>=</t>
  </si>
  <si>
    <t>% of total</t>
  </si>
  <si>
    <t>E(Sober)=</t>
  </si>
  <si>
    <t>E(Alcohol)=</t>
  </si>
  <si>
    <t>E(Yes)=</t>
  </si>
  <si>
    <t>E(No)=</t>
  </si>
  <si>
    <t>Sum Entropy=</t>
  </si>
  <si>
    <t>Weighted Entropy</t>
  </si>
  <si>
    <t xml:space="preserve">Information Gain = </t>
  </si>
  <si>
    <r>
      <t>Step 2</t>
    </r>
    <r>
      <rPr>
        <b/>
        <sz val="11"/>
        <color rgb="FF000000"/>
        <rFont val="Calibri"/>
        <family val="2"/>
        <scheme val="minor"/>
      </rPr>
      <t xml:space="preserve">: The dataset is then split on the different attributes. The entropy for each branch is calculated. </t>
    </r>
  </si>
  <si>
    <t xml:space="preserve">Entropy(TV) </t>
  </si>
  <si>
    <t>Entropy(TV)</t>
  </si>
  <si>
    <t>- Entropy(TV, Seat Belt)</t>
  </si>
  <si>
    <t>- Entropy(TV, Driving Condition)</t>
  </si>
  <si>
    <t>=Gain(TV, DC)</t>
  </si>
  <si>
    <t>=Gain(TV, SB)</t>
  </si>
  <si>
    <t>2-1.7 =</t>
  </si>
  <si>
    <t>2-1.78 =</t>
  </si>
  <si>
    <t>=5/12</t>
  </si>
  <si>
    <t>=7/12</t>
  </si>
  <si>
    <t>=8/12</t>
  </si>
  <si>
    <t>=4/12</t>
  </si>
  <si>
    <t>Both of these have equal amount of branches, so no bias</t>
  </si>
  <si>
    <t>Lower entropy, more pure split.</t>
  </si>
  <si>
    <t>= -(0.67*LOG(0.67,2))-(0.33*LOG(0.33,2))</t>
  </si>
  <si>
    <t>= -(0.42*LOG(0.42,2))-(0.58*LOG(0.58,2))</t>
  </si>
  <si>
    <t>= -(0.25*LOG(0.25,2))-(0.38*LOG(0.38,2))-(0.13*LOG(0.13,2))-(0.25*LOG(0.25,2))</t>
  </si>
  <si>
    <t>= -(0.25*LOG(0.25,2))-(0.5*LOG(0.5,2))-(0.25*LOG(0.25,2))</t>
  </si>
  <si>
    <t>= -(0.14*LOG(0.14,2))-(0.29*LOG(0.29,2))-(0.43*LOG(0.43,2))-(0.14*LOG(0.14,2))</t>
  </si>
  <si>
    <t>= -(0.4*LOG(0.4,2))-(0.2*LOG(0.2,2))-(0.4*LOG(0.4,2))</t>
  </si>
  <si>
    <t>= -(25%*log(2)*25%)-(25%*log(2)*25%)-(25%*log(2)*25%)-(25%*log(2)*25%)</t>
  </si>
  <si>
    <t>= -(0.25*LOG(0.25,2))-(0.25*LOG(0.25,2))-(0.25*LOG(0.25,2))-(0.25*LOG(0.25,2))</t>
  </si>
  <si>
    <t>= -(42%*log(2)*42%)-(58%*log(2)*58%)</t>
  </si>
  <si>
    <t>No Ratio gain must be calculated, but just for future reference…(Slide 41)</t>
  </si>
  <si>
    <t>Slide 31</t>
  </si>
  <si>
    <t>Optional Step 3 - calculate Ratio Gain</t>
  </si>
  <si>
    <t>Information gain = (entropy before splitting) – (entropy after splitting on an attribute)</t>
  </si>
  <si>
    <t>Step 1: Calculate the target entropy.</t>
  </si>
  <si>
    <t>Garth Mortensen, mort0052@stthomas.edu</t>
  </si>
  <si>
    <t>Graduate Program in Software</t>
  </si>
  <si>
    <t>CSIS 734-01: Data Mining &amp; Predictive Analytics</t>
  </si>
  <si>
    <t>Assignment #5 (100 points)</t>
  </si>
  <si>
    <r>
      <t>Due Date: March 24</t>
    </r>
    <r>
      <rPr>
        <u/>
        <vertAlign val="superscript"/>
        <sz val="11"/>
        <color theme="1"/>
        <rFont val="Calibri"/>
        <family val="2"/>
        <scheme val="minor"/>
      </rPr>
      <t>th</t>
    </r>
    <r>
      <rPr>
        <u/>
        <sz val="11"/>
        <color theme="1"/>
        <rFont val="Calibri"/>
        <family val="2"/>
        <scheme val="minor"/>
      </rPr>
      <t>, 2018</t>
    </r>
  </si>
  <si>
    <r>
      <t>CSIS734-01</t>
    </r>
    <r>
      <rPr>
        <sz val="11"/>
        <color theme="1"/>
        <rFont val="Calibri"/>
        <family val="2"/>
        <scheme val="minor"/>
      </rPr>
      <t xml:space="preserve"> Data Mining &amp; Predictive Analytics</t>
    </r>
  </si>
  <si>
    <t xml:space="preserve">Because Information Gain for Entropy(TV, Seat Belt) is not as high as Information Gain Entropy(TV, Driving Condition), we should select the latter as the first level node. </t>
  </si>
  <si>
    <t>It results in a more pure split.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</si>
</sst>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/>
    <xf numFmtId="9" fontId="0" fillId="0" borderId="0" xfId="2" applyFont="1"/>
    <xf numFmtId="0" fontId="1" fillId="0" borderId="0" xfId="0" applyFont="1"/>
    <xf numFmtId="0" fontId="0" fillId="0" borderId="0" xfId="0" quotePrefix="1"/>
    <xf numFmtId="0" fontId="0" fillId="0" borderId="0" xfId="0" quotePrefix="1" applyFont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2" fontId="0" fillId="0" borderId="0" xfId="0" quotePrefix="1" applyNumberFormat="1"/>
    <xf numFmtId="0" fontId="4" fillId="0" borderId="0" xfId="0" applyFont="1"/>
    <xf numFmtId="2" fontId="0" fillId="0" borderId="0" xfId="0" applyNumberFormat="1"/>
    <xf numFmtId="0" fontId="1" fillId="0" borderId="1" xfId="0" applyFont="1" applyBorder="1"/>
    <xf numFmtId="0" fontId="0" fillId="0" borderId="3" xfId="0" applyBorder="1"/>
    <xf numFmtId="0" fontId="0" fillId="0" borderId="5" xfId="0" applyBorder="1"/>
    <xf numFmtId="0" fontId="1" fillId="2" borderId="7" xfId="0" applyFont="1" applyFill="1" applyBorder="1"/>
    <xf numFmtId="0" fontId="1" fillId="0" borderId="2" xfId="0" applyFont="1" applyBorder="1"/>
    <xf numFmtId="0" fontId="0" fillId="2" borderId="0" xfId="0" applyFont="1" applyFill="1" applyBorder="1"/>
    <xf numFmtId="0" fontId="0" fillId="0" borderId="4" xfId="0" applyBorder="1"/>
    <xf numFmtId="0" fontId="0" fillId="2" borderId="8" xfId="0" applyFont="1" applyFill="1" applyBorder="1"/>
    <xf numFmtId="0" fontId="0" fillId="0" borderId="6" xfId="0" applyBorder="1"/>
    <xf numFmtId="0" fontId="0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0" xfId="0" applyFill="1"/>
    <xf numFmtId="9" fontId="0" fillId="0" borderId="0" xfId="2" applyNumberFormat="1" applyFont="1"/>
    <xf numFmtId="43" fontId="0" fillId="0" borderId="0" xfId="1" applyFont="1"/>
    <xf numFmtId="43" fontId="0" fillId="0" borderId="0" xfId="0" applyNumberFormat="1"/>
    <xf numFmtId="2" fontId="1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0" fillId="0" borderId="0" xfId="0" quotePrefix="1" applyBorder="1"/>
    <xf numFmtId="9" fontId="0" fillId="3" borderId="0" xfId="2" applyFont="1" applyFill="1"/>
    <xf numFmtId="9" fontId="2" fillId="3" borderId="0" xfId="2" applyFont="1" applyFill="1"/>
    <xf numFmtId="0" fontId="0" fillId="4" borderId="0" xfId="0" applyFill="1" applyBorder="1"/>
    <xf numFmtId="0" fontId="0" fillId="4" borderId="0" xfId="0" applyFont="1" applyFill="1" applyBorder="1"/>
    <xf numFmtId="0" fontId="0" fillId="4" borderId="0" xfId="0" applyFill="1"/>
    <xf numFmtId="9" fontId="0" fillId="4" borderId="0" xfId="2" applyFont="1" applyFill="1"/>
    <xf numFmtId="0" fontId="6" fillId="5" borderId="0" xfId="0" applyFont="1" applyFill="1" applyAlignment="1">
      <alignment vertical="center"/>
    </xf>
    <xf numFmtId="0" fontId="1" fillId="5" borderId="0" xfId="0" quotePrefix="1" applyFont="1" applyFill="1"/>
    <xf numFmtId="0" fontId="3" fillId="5" borderId="0" xfId="0" applyFont="1" applyFill="1" applyAlignment="1">
      <alignment vertical="center"/>
    </xf>
    <xf numFmtId="0" fontId="0" fillId="6" borderId="0" xfId="0" applyFill="1"/>
    <xf numFmtId="0" fontId="1" fillId="6" borderId="0" xfId="0" applyFont="1" applyFill="1" applyAlignment="1">
      <alignment horizontal="right"/>
    </xf>
    <xf numFmtId="2" fontId="1" fillId="6" borderId="0" xfId="0" applyNumberFormat="1" applyFont="1" applyFill="1"/>
    <xf numFmtId="0" fontId="0" fillId="6" borderId="0" xfId="0" quotePrefix="1" applyFill="1"/>
    <xf numFmtId="0" fontId="0" fillId="0" borderId="0" xfId="0" quotePrefix="1" applyFill="1" applyBorder="1"/>
    <xf numFmtId="0" fontId="0" fillId="0" borderId="0" xfId="0" applyBorder="1" applyAlignment="1">
      <alignment horizontal="right"/>
    </xf>
    <xf numFmtId="0" fontId="8" fillId="0" borderId="0" xfId="0" applyFont="1"/>
    <xf numFmtId="2" fontId="8" fillId="0" borderId="0" xfId="0" applyNumberFormat="1" applyFont="1"/>
    <xf numFmtId="0" fontId="8" fillId="0" borderId="0" xfId="0" quotePrefix="1" applyFont="1"/>
    <xf numFmtId="0" fontId="9" fillId="0" borderId="0" xfId="0" applyFont="1"/>
    <xf numFmtId="2" fontId="8" fillId="0" borderId="0" xfId="0" quotePrefix="1" applyNumberFormat="1" applyFont="1"/>
    <xf numFmtId="0" fontId="9" fillId="0" borderId="0" xfId="0" applyFont="1" applyAlignment="1">
      <alignment vertical="center"/>
    </xf>
    <xf numFmtId="0" fontId="1" fillId="7" borderId="0" xfId="0" applyFont="1" applyFill="1" applyBorder="1"/>
    <xf numFmtId="0" fontId="1" fillId="7" borderId="0" xfId="0" applyFont="1" applyFill="1"/>
    <xf numFmtId="0" fontId="0" fillId="7" borderId="0" xfId="0" applyFont="1" applyFill="1" applyBorder="1"/>
    <xf numFmtId="0" fontId="0" fillId="7" borderId="0" xfId="0" applyFill="1"/>
    <xf numFmtId="9" fontId="0" fillId="7" borderId="0" xfId="2" applyFont="1" applyFill="1"/>
    <xf numFmtId="0" fontId="1" fillId="7" borderId="0" xfId="0" applyFont="1" applyFill="1" applyBorder="1" applyAlignment="1">
      <alignment horizontal="right"/>
    </xf>
    <xf numFmtId="0" fontId="6" fillId="2" borderId="0" xfId="0" applyFont="1" applyFill="1"/>
    <xf numFmtId="0" fontId="12" fillId="0" borderId="0" xfId="3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3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5</xdr:col>
      <xdr:colOff>389239</xdr:colOff>
      <xdr:row>38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D1D590A-BB14-4845-886E-62D55E298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96740"/>
          <a:ext cx="5099393" cy="2194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14832</xdr:colOff>
      <xdr:row>6</xdr:row>
      <xdr:rowOff>135936</xdr:rowOff>
    </xdr:from>
    <xdr:ext cx="4241450" cy="2485499"/>
    <xdr:pic>
      <xdr:nvPicPr>
        <xdr:cNvPr id="2" name="Picture 1" descr="http://www.saedsayad.com/images/Entropy_attributes.png">
          <a:extLst>
            <a:ext uri="{FF2B5EF4-FFF2-40B4-BE49-F238E27FC236}">
              <a16:creationId xmlns:a16="http://schemas.microsoft.com/office/drawing/2014/main" xmlns="" id="{51735BE7-06FA-4394-8333-E2374818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252" y="20565156"/>
          <a:ext cx="4241450" cy="248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rt0052@stthoma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57"/>
  <sheetViews>
    <sheetView tabSelected="1" zoomScale="115" zoomScaleNormal="115" workbookViewId="0">
      <selection activeCell="I10" sqref="I10"/>
    </sheetView>
  </sheetViews>
  <sheetFormatPr defaultRowHeight="15" x14ac:dyDescent="0.25"/>
  <cols>
    <col min="1" max="1" width="16.5703125" customWidth="1"/>
    <col min="2" max="2" width="15.7109375" customWidth="1"/>
    <col min="3" max="3" width="14.28515625" bestFit="1" customWidth="1"/>
    <col min="4" max="4" width="13.28515625" customWidth="1"/>
  </cols>
  <sheetData>
    <row r="1" spans="1:3" x14ac:dyDescent="0.25">
      <c r="A1" s="62" t="s">
        <v>87</v>
      </c>
    </row>
    <row r="2" spans="1:3" x14ac:dyDescent="0.25">
      <c r="A2" s="59" t="s">
        <v>82</v>
      </c>
    </row>
    <row r="3" spans="1:3" x14ac:dyDescent="0.25">
      <c r="A3" s="62" t="s">
        <v>83</v>
      </c>
    </row>
    <row r="4" spans="1:3" x14ac:dyDescent="0.25">
      <c r="A4" s="62" t="s">
        <v>84</v>
      </c>
    </row>
    <row r="5" spans="1:3" x14ac:dyDescent="0.25">
      <c r="A5" s="60" t="s">
        <v>85</v>
      </c>
    </row>
    <row r="6" spans="1:3" ht="17.25" x14ac:dyDescent="0.25">
      <c r="A6" s="61" t="s">
        <v>86</v>
      </c>
    </row>
    <row r="7" spans="1:3" ht="15.75" thickBot="1" x14ac:dyDescent="0.3"/>
    <row r="8" spans="1:3" x14ac:dyDescent="0.25">
      <c r="A8" s="12" t="s">
        <v>0</v>
      </c>
      <c r="B8" s="15" t="s">
        <v>1</v>
      </c>
      <c r="C8" s="16" t="s">
        <v>2</v>
      </c>
    </row>
    <row r="9" spans="1:3" x14ac:dyDescent="0.25">
      <c r="A9" s="13" t="s">
        <v>4</v>
      </c>
      <c r="B9" s="17" t="s">
        <v>7</v>
      </c>
      <c r="C9" s="18" t="s">
        <v>10</v>
      </c>
    </row>
    <row r="10" spans="1:3" x14ac:dyDescent="0.25">
      <c r="A10" s="13" t="s">
        <v>3</v>
      </c>
      <c r="B10" s="17" t="s">
        <v>7</v>
      </c>
      <c r="C10" s="18" t="s">
        <v>10</v>
      </c>
    </row>
    <row r="11" spans="1:3" x14ac:dyDescent="0.25">
      <c r="A11" s="13" t="s">
        <v>4</v>
      </c>
      <c r="B11" s="17" t="s">
        <v>7</v>
      </c>
      <c r="C11" s="18" t="s">
        <v>10</v>
      </c>
    </row>
    <row r="12" spans="1:3" x14ac:dyDescent="0.25">
      <c r="A12" s="13" t="s">
        <v>4</v>
      </c>
      <c r="B12" s="17" t="s">
        <v>8</v>
      </c>
      <c r="C12" s="18" t="s">
        <v>9</v>
      </c>
    </row>
    <row r="13" spans="1:3" x14ac:dyDescent="0.25">
      <c r="A13" s="13" t="s">
        <v>4</v>
      </c>
      <c r="B13" s="17" t="s">
        <v>8</v>
      </c>
      <c r="C13" s="18" t="s">
        <v>10</v>
      </c>
    </row>
    <row r="14" spans="1:3" x14ac:dyDescent="0.25">
      <c r="A14" s="13" t="s">
        <v>4</v>
      </c>
      <c r="B14" s="17" t="s">
        <v>8</v>
      </c>
      <c r="C14" s="18" t="s">
        <v>9</v>
      </c>
    </row>
    <row r="15" spans="1:3" x14ac:dyDescent="0.25">
      <c r="A15" s="13" t="s">
        <v>4</v>
      </c>
      <c r="B15" s="17" t="s">
        <v>6</v>
      </c>
      <c r="C15" s="18" t="s">
        <v>10</v>
      </c>
    </row>
    <row r="16" spans="1:3" x14ac:dyDescent="0.25">
      <c r="A16" s="13" t="s">
        <v>3</v>
      </c>
      <c r="B16" s="17" t="s">
        <v>6</v>
      </c>
      <c r="C16" s="18" t="s">
        <v>10</v>
      </c>
    </row>
    <row r="17" spans="1:3" x14ac:dyDescent="0.25">
      <c r="A17" s="13" t="s">
        <v>3</v>
      </c>
      <c r="B17" s="17" t="s">
        <v>6</v>
      </c>
      <c r="C17" s="18" t="s">
        <v>9</v>
      </c>
    </row>
    <row r="18" spans="1:3" x14ac:dyDescent="0.25">
      <c r="A18" s="13" t="s">
        <v>3</v>
      </c>
      <c r="B18" s="17" t="s">
        <v>5</v>
      </c>
      <c r="C18" s="18" t="s">
        <v>9</v>
      </c>
    </row>
    <row r="19" spans="1:3" x14ac:dyDescent="0.25">
      <c r="A19" s="13" t="s">
        <v>4</v>
      </c>
      <c r="B19" s="17" t="s">
        <v>5</v>
      </c>
      <c r="C19" s="18" t="s">
        <v>10</v>
      </c>
    </row>
    <row r="20" spans="1:3" ht="15.75" thickBot="1" x14ac:dyDescent="0.3">
      <c r="A20" s="14" t="s">
        <v>3</v>
      </c>
      <c r="B20" s="19" t="s">
        <v>5</v>
      </c>
      <c r="C20" s="20" t="s">
        <v>10</v>
      </c>
    </row>
    <row r="21" spans="1:3" x14ac:dyDescent="0.25">
      <c r="B21" s="1" t="s">
        <v>11</v>
      </c>
    </row>
    <row r="23" spans="1:3" x14ac:dyDescent="0.25">
      <c r="A23" s="1" t="s">
        <v>14</v>
      </c>
    </row>
    <row r="24" spans="1:3" x14ac:dyDescent="0.25">
      <c r="A24" s="6" t="s">
        <v>16</v>
      </c>
    </row>
    <row r="26" spans="1:3" x14ac:dyDescent="0.25">
      <c r="A26" t="s">
        <v>21</v>
      </c>
    </row>
    <row r="39" spans="1:4" x14ac:dyDescent="0.25">
      <c r="A39" s="22" t="s">
        <v>32</v>
      </c>
    </row>
    <row r="40" spans="1:4" x14ac:dyDescent="0.25">
      <c r="A40" t="s">
        <v>23</v>
      </c>
    </row>
    <row r="42" spans="1:4" x14ac:dyDescent="0.25">
      <c r="B42" s="52" t="s">
        <v>29</v>
      </c>
      <c r="C42" s="57" t="s">
        <v>20</v>
      </c>
      <c r="D42" s="53"/>
    </row>
    <row r="43" spans="1:4" x14ac:dyDescent="0.25">
      <c r="B43" s="54" t="s">
        <v>7</v>
      </c>
      <c r="C43" s="54">
        <v>3</v>
      </c>
      <c r="D43" s="56">
        <f>C43/$C$47</f>
        <v>0.25</v>
      </c>
    </row>
    <row r="44" spans="1:4" x14ac:dyDescent="0.25">
      <c r="B44" s="54" t="s">
        <v>8</v>
      </c>
      <c r="C44" s="54">
        <v>3</v>
      </c>
      <c r="D44" s="56">
        <f>C44/$C$47</f>
        <v>0.25</v>
      </c>
    </row>
    <row r="45" spans="1:4" x14ac:dyDescent="0.25">
      <c r="B45" s="54" t="s">
        <v>6</v>
      </c>
      <c r="C45" s="54">
        <v>3</v>
      </c>
      <c r="D45" s="56">
        <f>C45/$C$47</f>
        <v>0.25</v>
      </c>
    </row>
    <row r="46" spans="1:4" x14ac:dyDescent="0.25">
      <c r="B46" s="54" t="s">
        <v>5</v>
      </c>
      <c r="C46" s="54">
        <v>3</v>
      </c>
      <c r="D46" s="56">
        <f>C46/$C$47</f>
        <v>0.25</v>
      </c>
    </row>
    <row r="47" spans="1:4" x14ac:dyDescent="0.25">
      <c r="B47" s="53" t="s">
        <v>12</v>
      </c>
      <c r="C47" s="55">
        <f>C43+C44+C45+C46</f>
        <v>12</v>
      </c>
      <c r="D47" s="55"/>
    </row>
    <row r="48" spans="1:4" x14ac:dyDescent="0.25">
      <c r="A48" s="22"/>
    </row>
    <row r="49" spans="1:4" ht="18" x14ac:dyDescent="0.25">
      <c r="A49" s="7" t="s">
        <v>30</v>
      </c>
    </row>
    <row r="50" spans="1:4" x14ac:dyDescent="0.25">
      <c r="B50" s="5" t="s">
        <v>74</v>
      </c>
    </row>
    <row r="51" spans="1:4" x14ac:dyDescent="0.25">
      <c r="B51" s="4" t="s">
        <v>75</v>
      </c>
    </row>
    <row r="52" spans="1:4" x14ac:dyDescent="0.25">
      <c r="A52" s="51" t="s">
        <v>31</v>
      </c>
      <c r="B52" s="50">
        <f>-(0.25*LOG(0.25,2))-(0.25*LOG(0.25,2))-(0.25*LOG(0.25,2))-(0.25*LOG(0.25,2))</f>
        <v>2</v>
      </c>
    </row>
    <row r="53" spans="1:4" x14ac:dyDescent="0.25">
      <c r="D53" s="4"/>
    </row>
    <row r="54" spans="1:4" x14ac:dyDescent="0.25">
      <c r="B54" s="52" t="s">
        <v>2</v>
      </c>
      <c r="C54" s="57" t="s">
        <v>20</v>
      </c>
      <c r="D54" s="53"/>
    </row>
    <row r="55" spans="1:4" x14ac:dyDescent="0.25">
      <c r="B55" s="54" t="s">
        <v>10</v>
      </c>
      <c r="C55" s="54">
        <v>8</v>
      </c>
      <c r="D55" s="56">
        <f>C55/$C$57</f>
        <v>0.66666666666666663</v>
      </c>
    </row>
    <row r="56" spans="1:4" x14ac:dyDescent="0.25">
      <c r="B56" s="54" t="s">
        <v>9</v>
      </c>
      <c r="C56" s="54">
        <v>4</v>
      </c>
      <c r="D56" s="56">
        <f>C56/$C$57</f>
        <v>0.33333333333333331</v>
      </c>
    </row>
    <row r="57" spans="1:4" x14ac:dyDescent="0.25">
      <c r="B57" s="53" t="s">
        <v>12</v>
      </c>
      <c r="C57" s="55">
        <f>C55+C56</f>
        <v>12</v>
      </c>
      <c r="D57" s="55"/>
    </row>
    <row r="58" spans="1:4" x14ac:dyDescent="0.25">
      <c r="B58" s="21"/>
      <c r="C58" s="21"/>
    </row>
    <row r="59" spans="1:4" ht="18" x14ac:dyDescent="0.25">
      <c r="A59" s="7" t="s">
        <v>26</v>
      </c>
    </row>
    <row r="60" spans="1:4" x14ac:dyDescent="0.25">
      <c r="B60" s="5" t="s">
        <v>13</v>
      </c>
    </row>
    <row r="61" spans="1:4" x14ac:dyDescent="0.25">
      <c r="B61" s="4" t="s">
        <v>28</v>
      </c>
    </row>
    <row r="62" spans="1:4" x14ac:dyDescent="0.25">
      <c r="A62" s="49" t="s">
        <v>27</v>
      </c>
      <c r="B62" s="50">
        <f>-(0.666*LOG(0.666,2))-(0.333*LOG(0.333,2))</f>
        <v>0.91881951167323406</v>
      </c>
    </row>
    <row r="64" spans="1:4" x14ac:dyDescent="0.25">
      <c r="B64" s="52" t="s">
        <v>0</v>
      </c>
      <c r="C64" s="57" t="s">
        <v>20</v>
      </c>
      <c r="D64" s="53"/>
    </row>
    <row r="65" spans="1:4" x14ac:dyDescent="0.25">
      <c r="B65" s="54" t="s">
        <v>3</v>
      </c>
      <c r="C65" s="54">
        <v>5</v>
      </c>
      <c r="D65" s="56">
        <f>C65/$C$67</f>
        <v>0.41666666666666669</v>
      </c>
    </row>
    <row r="66" spans="1:4" x14ac:dyDescent="0.25">
      <c r="B66" s="54" t="s">
        <v>4</v>
      </c>
      <c r="C66" s="54">
        <v>7</v>
      </c>
      <c r="D66" s="56">
        <f>C66/$C$67</f>
        <v>0.58333333333333337</v>
      </c>
    </row>
    <row r="67" spans="1:4" x14ac:dyDescent="0.25">
      <c r="B67" s="53" t="s">
        <v>12</v>
      </c>
      <c r="C67" s="55">
        <f>SUM(C65:C66)</f>
        <v>12</v>
      </c>
      <c r="D67" s="55"/>
    </row>
    <row r="69" spans="1:4" ht="18" x14ac:dyDescent="0.25">
      <c r="A69" s="7" t="s">
        <v>24</v>
      </c>
    </row>
    <row r="70" spans="1:4" x14ac:dyDescent="0.25">
      <c r="B70" s="5" t="s">
        <v>76</v>
      </c>
    </row>
    <row r="71" spans="1:4" x14ac:dyDescent="0.25">
      <c r="B71" s="4" t="s">
        <v>69</v>
      </c>
    </row>
    <row r="72" spans="1:4" x14ac:dyDescent="0.25">
      <c r="A72" s="49" t="s">
        <v>25</v>
      </c>
      <c r="B72" s="50">
        <f>-(0.42*LOG(0.42,2))-(0.58*LOG(0.58,2))</f>
        <v>0.98145389503365354</v>
      </c>
    </row>
    <row r="74" spans="1:4" x14ac:dyDescent="0.25">
      <c r="A74" s="58" t="s">
        <v>15</v>
      </c>
      <c r="B74" s="5"/>
    </row>
    <row r="75" spans="1:4" x14ac:dyDescent="0.25">
      <c r="A75" s="7" t="s">
        <v>17</v>
      </c>
      <c r="B75" s="4"/>
    </row>
    <row r="76" spans="1:4" ht="13.15" customHeight="1" x14ac:dyDescent="0.25">
      <c r="A76" s="7"/>
      <c r="B76" s="4"/>
    </row>
    <row r="77" spans="1:4" x14ac:dyDescent="0.25">
      <c r="A77" s="10" t="s">
        <v>18</v>
      </c>
      <c r="B77" s="9"/>
    </row>
    <row r="79" spans="1:4" x14ac:dyDescent="0.25">
      <c r="A79" s="10" t="s">
        <v>19</v>
      </c>
    </row>
    <row r="80" spans="1:4" x14ac:dyDescent="0.25">
      <c r="A80" s="10" t="s">
        <v>80</v>
      </c>
    </row>
    <row r="82" spans="1:4" x14ac:dyDescent="0.25">
      <c r="A82" s="3" t="s">
        <v>81</v>
      </c>
    </row>
    <row r="84" spans="1:4" x14ac:dyDescent="0.25">
      <c r="B84" s="29" t="s">
        <v>29</v>
      </c>
      <c r="C84" s="8" t="s">
        <v>20</v>
      </c>
      <c r="D84" s="3" t="s">
        <v>22</v>
      </c>
    </row>
    <row r="85" spans="1:4" x14ac:dyDescent="0.25">
      <c r="B85" s="21" t="s">
        <v>7</v>
      </c>
      <c r="C85" s="21">
        <v>3</v>
      </c>
      <c r="D85">
        <f>C85/$C$47</f>
        <v>0.25</v>
      </c>
    </row>
    <row r="86" spans="1:4" x14ac:dyDescent="0.25">
      <c r="B86" s="21" t="s">
        <v>8</v>
      </c>
      <c r="C86" s="21">
        <v>3</v>
      </c>
      <c r="D86">
        <f>C86/$C$47</f>
        <v>0.25</v>
      </c>
    </row>
    <row r="87" spans="1:4" x14ac:dyDescent="0.25">
      <c r="B87" s="21" t="s">
        <v>6</v>
      </c>
      <c r="C87" s="21">
        <v>3</v>
      </c>
      <c r="D87">
        <f>C87/$C$47</f>
        <v>0.25</v>
      </c>
    </row>
    <row r="88" spans="1:4" x14ac:dyDescent="0.25">
      <c r="B88" s="21" t="s">
        <v>5</v>
      </c>
      <c r="C88" s="21">
        <v>3</v>
      </c>
      <c r="D88">
        <f>C88/$C$47</f>
        <v>0.25</v>
      </c>
    </row>
    <row r="89" spans="1:4" x14ac:dyDescent="0.25">
      <c r="B89" s="3" t="s">
        <v>12</v>
      </c>
      <c r="C89">
        <f>C85+C86+C87+C88</f>
        <v>12</v>
      </c>
    </row>
    <row r="90" spans="1:4" x14ac:dyDescent="0.25">
      <c r="A90" s="22"/>
    </row>
    <row r="91" spans="1:4" ht="18" x14ac:dyDescent="0.25">
      <c r="A91" s="7" t="s">
        <v>30</v>
      </c>
    </row>
    <row r="92" spans="1:4" x14ac:dyDescent="0.25">
      <c r="B92" s="5" t="s">
        <v>74</v>
      </c>
    </row>
    <row r="93" spans="1:4" x14ac:dyDescent="0.25">
      <c r="B93" s="4" t="s">
        <v>75</v>
      </c>
    </row>
    <row r="94" spans="1:4" x14ac:dyDescent="0.25">
      <c r="A94" s="37" t="s">
        <v>31</v>
      </c>
      <c r="B94" s="38">
        <f>-(0.25*LOG(0.25,2))-(0.25*LOG(0.25,2))-(0.25*LOG(0.25,2))-(0.25*LOG(0.25,2))</f>
        <v>2</v>
      </c>
    </row>
    <row r="96" spans="1:4" x14ac:dyDescent="0.25">
      <c r="A96" s="3" t="s">
        <v>53</v>
      </c>
    </row>
    <row r="97" spans="1:23" x14ac:dyDescent="0.25">
      <c r="A97" t="s">
        <v>34</v>
      </c>
    </row>
    <row r="98" spans="1:23" x14ac:dyDescent="0.25">
      <c r="A98" t="s">
        <v>35</v>
      </c>
    </row>
    <row r="99" spans="1:23" x14ac:dyDescent="0.25">
      <c r="A99" s="28"/>
      <c r="B99" s="28"/>
    </row>
    <row r="100" spans="1:23" x14ac:dyDescent="0.25">
      <c r="A100" s="28"/>
      <c r="B100" s="8" t="s">
        <v>1</v>
      </c>
      <c r="C100" s="23"/>
      <c r="D100" s="23"/>
    </row>
    <row r="101" spans="1:23" x14ac:dyDescent="0.25">
      <c r="A101" s="29" t="s">
        <v>0</v>
      </c>
      <c r="B101" s="29" t="s">
        <v>6</v>
      </c>
      <c r="C101" s="8" t="s">
        <v>7</v>
      </c>
      <c r="D101" s="8" t="s">
        <v>8</v>
      </c>
      <c r="E101" s="8" t="s">
        <v>5</v>
      </c>
      <c r="F101" s="8" t="s">
        <v>12</v>
      </c>
      <c r="G101" s="8"/>
      <c r="H101" s="8" t="s">
        <v>45</v>
      </c>
    </row>
    <row r="102" spans="1:23" x14ac:dyDescent="0.25">
      <c r="A102" s="29" t="s">
        <v>4</v>
      </c>
      <c r="B102" s="33">
        <v>1</v>
      </c>
      <c r="C102" s="34">
        <v>2</v>
      </c>
      <c r="D102" s="34">
        <v>3</v>
      </c>
      <c r="E102" s="34">
        <v>1</v>
      </c>
      <c r="F102" s="35">
        <f>SUM(B102:E102)</f>
        <v>7</v>
      </c>
      <c r="G102" s="31">
        <f>F102/$F$104</f>
        <v>0.58333333333333337</v>
      </c>
      <c r="H102" s="36">
        <f t="shared" ref="H102:K103" si="0">B102/$F102</f>
        <v>0.14285714285714285</v>
      </c>
      <c r="I102" s="36">
        <f t="shared" si="0"/>
        <v>0.2857142857142857</v>
      </c>
      <c r="J102" s="36">
        <f t="shared" si="0"/>
        <v>0.42857142857142855</v>
      </c>
      <c r="K102" s="36">
        <f t="shared" si="0"/>
        <v>0.14285714285714285</v>
      </c>
    </row>
    <row r="103" spans="1:23" x14ac:dyDescent="0.25">
      <c r="A103" s="29" t="s">
        <v>3</v>
      </c>
      <c r="B103" s="34">
        <v>2</v>
      </c>
      <c r="C103" s="35">
        <v>1</v>
      </c>
      <c r="D103" s="35">
        <v>0</v>
      </c>
      <c r="E103" s="35">
        <v>2</v>
      </c>
      <c r="F103" s="35">
        <f>SUM(B103:E103)</f>
        <v>5</v>
      </c>
      <c r="G103" s="31">
        <f>F103/$F$104</f>
        <v>0.41666666666666669</v>
      </c>
      <c r="H103" s="36">
        <f t="shared" si="0"/>
        <v>0.4</v>
      </c>
      <c r="I103" s="36">
        <f t="shared" si="0"/>
        <v>0.2</v>
      </c>
      <c r="J103" s="36">
        <f t="shared" si="0"/>
        <v>0</v>
      </c>
      <c r="K103" s="36">
        <f t="shared" si="0"/>
        <v>0.4</v>
      </c>
    </row>
    <row r="104" spans="1:23" x14ac:dyDescent="0.25">
      <c r="A104" s="28"/>
      <c r="B104" s="28"/>
      <c r="F104" s="35">
        <f>F102+F103</f>
        <v>12</v>
      </c>
    </row>
    <row r="105" spans="1:23" x14ac:dyDescent="0.25">
      <c r="A105" s="28"/>
      <c r="B105" s="28"/>
      <c r="K105" s="3" t="s">
        <v>45</v>
      </c>
      <c r="L105" s="27" t="s">
        <v>51</v>
      </c>
      <c r="U105" s="3"/>
      <c r="V105" s="27"/>
    </row>
    <row r="106" spans="1:23" x14ac:dyDescent="0.25">
      <c r="A106" s="28"/>
      <c r="B106" s="30" t="s">
        <v>72</v>
      </c>
      <c r="H106" t="s">
        <v>44</v>
      </c>
      <c r="I106" t="s">
        <v>46</v>
      </c>
      <c r="J106" s="9">
        <f>-(0.14*LOG(0.14,2))-(0.29*LOG(0.29,2))-(0.43*LOG(0.43,2))-(0.14*LOG(0.14,2))</f>
        <v>1.8356884784896976</v>
      </c>
      <c r="K106" s="31">
        <f>F102/$F$104</f>
        <v>0.58333333333333337</v>
      </c>
      <c r="L106" s="11">
        <f>J106*K106</f>
        <v>1.0708182791189904</v>
      </c>
      <c r="U106" s="3"/>
      <c r="V106" s="27"/>
    </row>
    <row r="107" spans="1:23" x14ac:dyDescent="0.25">
      <c r="A107" s="28"/>
      <c r="B107" s="30" t="s">
        <v>73</v>
      </c>
      <c r="H107" t="s">
        <v>44</v>
      </c>
      <c r="I107" t="s">
        <v>47</v>
      </c>
      <c r="J107" s="9">
        <f>-(0.4*LOG(0.4,2))-(0.2*LOG(0.2,2))-(0.4*LOG(0.4,2))</f>
        <v>1.5219280948873621</v>
      </c>
      <c r="K107" s="31">
        <f>F103/$F$104</f>
        <v>0.41666666666666669</v>
      </c>
      <c r="L107" s="11">
        <f>J107*K107</f>
        <v>0.63413670620306761</v>
      </c>
      <c r="U107" s="3"/>
      <c r="V107" s="27"/>
    </row>
    <row r="108" spans="1:23" x14ac:dyDescent="0.25">
      <c r="A108" s="28"/>
      <c r="B108" s="28"/>
      <c r="J108" s="40"/>
      <c r="K108" s="41" t="s">
        <v>50</v>
      </c>
      <c r="L108" s="42">
        <f>SUM(L106:L107)</f>
        <v>1.704954985322058</v>
      </c>
      <c r="U108" s="3"/>
      <c r="V108" s="27"/>
    </row>
    <row r="109" spans="1:23" x14ac:dyDescent="0.25">
      <c r="A109" s="28"/>
      <c r="B109" s="28"/>
      <c r="U109" s="3"/>
      <c r="V109" s="27"/>
    </row>
    <row r="110" spans="1:23" x14ac:dyDescent="0.25">
      <c r="A110" s="28"/>
      <c r="B110" s="8" t="s">
        <v>1</v>
      </c>
      <c r="C110" s="23"/>
      <c r="V110" s="3"/>
      <c r="W110" s="27"/>
    </row>
    <row r="111" spans="1:23" x14ac:dyDescent="0.25">
      <c r="A111" s="29" t="s">
        <v>2</v>
      </c>
      <c r="B111" s="29" t="s">
        <v>6</v>
      </c>
      <c r="C111" s="8" t="s">
        <v>7</v>
      </c>
      <c r="D111" s="8" t="s">
        <v>8</v>
      </c>
      <c r="E111" s="8" t="s">
        <v>5</v>
      </c>
      <c r="F111" s="8" t="s">
        <v>12</v>
      </c>
      <c r="G111" s="8"/>
      <c r="H111" s="8" t="s">
        <v>45</v>
      </c>
    </row>
    <row r="112" spans="1:23" x14ac:dyDescent="0.25">
      <c r="A112" s="29" t="s">
        <v>10</v>
      </c>
      <c r="B112" s="33">
        <v>2</v>
      </c>
      <c r="C112" s="34">
        <v>3</v>
      </c>
      <c r="D112" s="34">
        <v>1</v>
      </c>
      <c r="E112" s="34">
        <v>2</v>
      </c>
      <c r="F112" s="35">
        <f>SUM(B112:E112)</f>
        <v>8</v>
      </c>
      <c r="G112" s="31">
        <f>F112/$F$114</f>
        <v>0.66666666666666663</v>
      </c>
      <c r="H112" s="36">
        <f t="shared" ref="H112:K113" si="1">B112/$F112</f>
        <v>0.25</v>
      </c>
      <c r="I112" s="36">
        <f t="shared" si="1"/>
        <v>0.375</v>
      </c>
      <c r="J112" s="36">
        <f t="shared" si="1"/>
        <v>0.125</v>
      </c>
      <c r="K112" s="36">
        <f t="shared" si="1"/>
        <v>0.25</v>
      </c>
    </row>
    <row r="113" spans="1:22" x14ac:dyDescent="0.25">
      <c r="A113" s="29" t="s">
        <v>9</v>
      </c>
      <c r="B113" s="34">
        <v>1</v>
      </c>
      <c r="C113" s="35">
        <v>0</v>
      </c>
      <c r="D113" s="35">
        <v>2</v>
      </c>
      <c r="E113" s="33">
        <v>1</v>
      </c>
      <c r="F113" s="35">
        <f>SUM(B113:E113)</f>
        <v>4</v>
      </c>
      <c r="G113" s="31">
        <f>F113/$F$114</f>
        <v>0.33333333333333331</v>
      </c>
      <c r="H113" s="36">
        <f t="shared" si="1"/>
        <v>0.25</v>
      </c>
      <c r="I113" s="36">
        <f t="shared" si="1"/>
        <v>0</v>
      </c>
      <c r="J113" s="36">
        <f t="shared" si="1"/>
        <v>0.5</v>
      </c>
      <c r="K113" s="36">
        <f t="shared" si="1"/>
        <v>0.25</v>
      </c>
    </row>
    <row r="114" spans="1:22" x14ac:dyDescent="0.25">
      <c r="F114" s="35">
        <f>F112+F113</f>
        <v>12</v>
      </c>
    </row>
    <row r="115" spans="1:22" x14ac:dyDescent="0.25">
      <c r="K115" s="3" t="s">
        <v>45</v>
      </c>
      <c r="L115" s="27" t="s">
        <v>51</v>
      </c>
      <c r="U115" s="3"/>
      <c r="V115" s="27"/>
    </row>
    <row r="116" spans="1:22" x14ac:dyDescent="0.25">
      <c r="B116" s="4" t="s">
        <v>70</v>
      </c>
      <c r="H116" t="s">
        <v>44</v>
      </c>
      <c r="I116" t="s">
        <v>48</v>
      </c>
      <c r="J116" s="9">
        <f>-(0.25*LOG(0.25,2))-(0.38*LOG(0.38,2))-(0.13*LOG(0.13,2))-(0.25*LOG(0.25,2))</f>
        <v>1.9130970383182051</v>
      </c>
      <c r="K116" s="32">
        <f>F112/$F$114</f>
        <v>0.66666666666666663</v>
      </c>
      <c r="L116" s="11">
        <f>J116*K116</f>
        <v>1.27539802554547</v>
      </c>
      <c r="U116" s="3"/>
      <c r="V116" s="27"/>
    </row>
    <row r="117" spans="1:22" x14ac:dyDescent="0.25">
      <c r="B117" s="4" t="s">
        <v>71</v>
      </c>
      <c r="H117" t="s">
        <v>44</v>
      </c>
      <c r="I117" t="s">
        <v>49</v>
      </c>
      <c r="J117" s="9">
        <f>-(0.25*LOG(0.25,2))-(0.5*LOG(0.5,2))-(0.25*LOG(0.25,2))</f>
        <v>1.5</v>
      </c>
      <c r="K117" s="32">
        <f>F113/$F$114</f>
        <v>0.33333333333333331</v>
      </c>
      <c r="L117" s="11">
        <f>J117*K117</f>
        <v>0.5</v>
      </c>
    </row>
    <row r="118" spans="1:22" x14ac:dyDescent="0.25">
      <c r="J118" s="40"/>
      <c r="K118" s="41" t="s">
        <v>50</v>
      </c>
      <c r="L118" s="42">
        <f>SUM(L116:L117)</f>
        <v>1.77539802554547</v>
      </c>
    </row>
    <row r="119" spans="1:22" x14ac:dyDescent="0.25">
      <c r="A119" s="6" t="s">
        <v>78</v>
      </c>
    </row>
    <row r="120" spans="1:22" x14ac:dyDescent="0.25">
      <c r="A120" t="s">
        <v>52</v>
      </c>
      <c r="B120" s="39" t="s">
        <v>54</v>
      </c>
      <c r="C120" s="43" t="s">
        <v>57</v>
      </c>
      <c r="E120" t="s">
        <v>44</v>
      </c>
      <c r="F120" t="s">
        <v>60</v>
      </c>
      <c r="G120" s="47">
        <f>B94-L108</f>
        <v>0.29504501467794197</v>
      </c>
      <c r="H120" s="48" t="s">
        <v>58</v>
      </c>
    </row>
    <row r="121" spans="1:22" x14ac:dyDescent="0.25">
      <c r="A121" t="s">
        <v>52</v>
      </c>
      <c r="B121" s="39" t="s">
        <v>55</v>
      </c>
      <c r="C121" s="43" t="s">
        <v>56</v>
      </c>
      <c r="E121" t="s">
        <v>44</v>
      </c>
      <c r="F121" t="s">
        <v>61</v>
      </c>
      <c r="G121" s="47">
        <f>B94-L118</f>
        <v>0.22460197445453001</v>
      </c>
      <c r="H121" s="48" t="s">
        <v>59</v>
      </c>
      <c r="J121" s="6" t="s">
        <v>67</v>
      </c>
    </row>
    <row r="123" spans="1:22" x14ac:dyDescent="0.25">
      <c r="A123" s="3" t="s">
        <v>88</v>
      </c>
      <c r="G123" s="6"/>
    </row>
    <row r="124" spans="1:22" x14ac:dyDescent="0.25">
      <c r="A124" s="63" t="s">
        <v>89</v>
      </c>
      <c r="G124" s="6"/>
    </row>
    <row r="125" spans="1:22" x14ac:dyDescent="0.25">
      <c r="A125" s="46"/>
      <c r="G125" s="6"/>
    </row>
    <row r="126" spans="1:22" x14ac:dyDescent="0.25">
      <c r="A126" s="46"/>
      <c r="G126" s="6"/>
    </row>
    <row r="127" spans="1:22" x14ac:dyDescent="0.25">
      <c r="A127" s="46"/>
      <c r="G127" s="6"/>
    </row>
    <row r="128" spans="1:22" x14ac:dyDescent="0.25">
      <c r="A128" s="46"/>
      <c r="G128" s="6"/>
    </row>
    <row r="129" spans="1:7" x14ac:dyDescent="0.25">
      <c r="A129" s="46"/>
      <c r="G129" s="6"/>
    </row>
    <row r="130" spans="1:7" x14ac:dyDescent="0.25">
      <c r="A130" s="46"/>
      <c r="G130" s="6"/>
    </row>
    <row r="131" spans="1:7" x14ac:dyDescent="0.25">
      <c r="A131" s="46"/>
      <c r="G131" s="6"/>
    </row>
    <row r="132" spans="1:7" x14ac:dyDescent="0.25">
      <c r="A132" s="46"/>
      <c r="G132" s="6"/>
    </row>
    <row r="133" spans="1:7" x14ac:dyDescent="0.25">
      <c r="A133" s="46"/>
      <c r="G133" s="6"/>
    </row>
    <row r="134" spans="1:7" x14ac:dyDescent="0.25">
      <c r="A134" s="46"/>
      <c r="G134" s="6"/>
    </row>
    <row r="135" spans="1:7" x14ac:dyDescent="0.25">
      <c r="A135" s="46"/>
      <c r="G135" s="6"/>
    </row>
    <row r="136" spans="1:7" x14ac:dyDescent="0.25">
      <c r="A136" s="46"/>
      <c r="G136" s="6"/>
    </row>
    <row r="137" spans="1:7" x14ac:dyDescent="0.25">
      <c r="A137" s="46"/>
      <c r="G137" s="6"/>
    </row>
    <row r="138" spans="1:7" x14ac:dyDescent="0.25">
      <c r="A138" s="46"/>
      <c r="G138" s="6"/>
    </row>
    <row r="139" spans="1:7" x14ac:dyDescent="0.25">
      <c r="A139" s="46"/>
      <c r="G139" s="6"/>
    </row>
    <row r="140" spans="1:7" x14ac:dyDescent="0.25">
      <c r="A140" s="46"/>
      <c r="G140" s="6"/>
    </row>
    <row r="141" spans="1:7" x14ac:dyDescent="0.25">
      <c r="A141" s="6" t="s">
        <v>66</v>
      </c>
      <c r="G141" s="6"/>
    </row>
    <row r="142" spans="1:7" x14ac:dyDescent="0.25">
      <c r="A142" s="6" t="s">
        <v>77</v>
      </c>
      <c r="G142" s="6"/>
    </row>
    <row r="143" spans="1:7" x14ac:dyDescent="0.25">
      <c r="G143" s="6"/>
    </row>
    <row r="144" spans="1:7" ht="15.75" thickBot="1" x14ac:dyDescent="0.3">
      <c r="A144" s="3" t="s">
        <v>79</v>
      </c>
    </row>
    <row r="145" spans="1:7" x14ac:dyDescent="0.25">
      <c r="A145" s="12" t="s">
        <v>0</v>
      </c>
      <c r="B145" s="16" t="s">
        <v>2</v>
      </c>
    </row>
    <row r="146" spans="1:7" x14ac:dyDescent="0.25">
      <c r="A146" s="13" t="s">
        <v>3</v>
      </c>
      <c r="B146" s="18" t="s">
        <v>10</v>
      </c>
      <c r="D146" s="45" t="s">
        <v>3</v>
      </c>
      <c r="E146" s="44" t="s">
        <v>62</v>
      </c>
      <c r="F146" s="2">
        <f>5/12</f>
        <v>0.41666666666666669</v>
      </c>
    </row>
    <row r="147" spans="1:7" x14ac:dyDescent="0.25">
      <c r="A147" s="13" t="s">
        <v>3</v>
      </c>
      <c r="B147" s="18" t="s">
        <v>10</v>
      </c>
      <c r="D147" s="45" t="s">
        <v>4</v>
      </c>
      <c r="E147" s="44" t="s">
        <v>63</v>
      </c>
      <c r="F147" s="2">
        <f>7/12</f>
        <v>0.58333333333333337</v>
      </c>
      <c r="G147" s="4" t="s">
        <v>69</v>
      </c>
    </row>
    <row r="148" spans="1:7" x14ac:dyDescent="0.25">
      <c r="A148" s="13" t="s">
        <v>3</v>
      </c>
      <c r="B148" s="18" t="s">
        <v>10</v>
      </c>
      <c r="F148" s="2"/>
    </row>
    <row r="149" spans="1:7" x14ac:dyDescent="0.25">
      <c r="A149" s="13" t="s">
        <v>3</v>
      </c>
      <c r="B149" s="18" t="s">
        <v>9</v>
      </c>
      <c r="D149" s="45" t="s">
        <v>10</v>
      </c>
      <c r="E149" s="44" t="s">
        <v>64</v>
      </c>
      <c r="F149" s="2">
        <f>8/12</f>
        <v>0.66666666666666663</v>
      </c>
    </row>
    <row r="150" spans="1:7" x14ac:dyDescent="0.25">
      <c r="A150" s="13" t="s">
        <v>3</v>
      </c>
      <c r="B150" s="18" t="s">
        <v>9</v>
      </c>
      <c r="D150" s="45" t="s">
        <v>9</v>
      </c>
      <c r="E150" s="44" t="s">
        <v>65</v>
      </c>
      <c r="F150" s="2">
        <f>4/12</f>
        <v>0.33333333333333331</v>
      </c>
      <c r="G150" s="4" t="s">
        <v>68</v>
      </c>
    </row>
    <row r="151" spans="1:7" x14ac:dyDescent="0.25">
      <c r="A151" s="13" t="s">
        <v>4</v>
      </c>
      <c r="B151" s="18" t="s">
        <v>10</v>
      </c>
    </row>
    <row r="152" spans="1:7" x14ac:dyDescent="0.25">
      <c r="A152" s="13" t="s">
        <v>4</v>
      </c>
      <c r="B152" s="18" t="s">
        <v>10</v>
      </c>
    </row>
    <row r="153" spans="1:7" x14ac:dyDescent="0.25">
      <c r="A153" s="13" t="s">
        <v>4</v>
      </c>
      <c r="B153" s="18" t="s">
        <v>10</v>
      </c>
    </row>
    <row r="154" spans="1:7" x14ac:dyDescent="0.25">
      <c r="A154" s="13" t="s">
        <v>4</v>
      </c>
      <c r="B154" s="18" t="s">
        <v>10</v>
      </c>
    </row>
    <row r="155" spans="1:7" x14ac:dyDescent="0.25">
      <c r="A155" s="13" t="s">
        <v>4</v>
      </c>
      <c r="B155" s="18" t="s">
        <v>10</v>
      </c>
    </row>
    <row r="156" spans="1:7" x14ac:dyDescent="0.25">
      <c r="A156" s="13" t="s">
        <v>4</v>
      </c>
      <c r="B156" s="18" t="s">
        <v>9</v>
      </c>
    </row>
    <row r="157" spans="1:7" ht="15.75" thickBot="1" x14ac:dyDescent="0.3">
      <c r="A157" s="14" t="s">
        <v>4</v>
      </c>
      <c r="B157" s="20" t="s">
        <v>9</v>
      </c>
    </row>
  </sheetData>
  <sortState ref="A146:B157">
    <sortCondition ref="A146:A157"/>
    <sortCondition descending="1" ref="B146:B157"/>
  </sortState>
  <hyperlinks>
    <hyperlink ref="A2" r:id="rId1" display="mailto:mort0052@stthomas.edu"/>
  </hyperlinks>
  <pageMargins left="0.7" right="0.7" top="0.75" bottom="0.75" header="0.3" footer="0.3"/>
  <pageSetup scale="63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workbookViewId="0">
      <selection activeCell="B24" sqref="B24"/>
    </sheetView>
  </sheetViews>
  <sheetFormatPr defaultRowHeight="15" x14ac:dyDescent="0.25"/>
  <sheetData>
    <row r="1" spans="1:13" x14ac:dyDescent="0.25">
      <c r="A1" t="s">
        <v>33</v>
      </c>
    </row>
    <row r="2" spans="1:13" x14ac:dyDescent="0.25">
      <c r="A2">
        <v>3</v>
      </c>
      <c r="B2">
        <v>2</v>
      </c>
      <c r="C2">
        <f>A2+B2</f>
        <v>5</v>
      </c>
      <c r="D2" s="2">
        <f t="shared" ref="D2:E4" si="0">A2/$C$2</f>
        <v>0.6</v>
      </c>
      <c r="E2" s="2">
        <f t="shared" si="0"/>
        <v>0.4</v>
      </c>
      <c r="G2" s="4" t="s">
        <v>36</v>
      </c>
      <c r="K2" s="4">
        <f>-(0.6*LOG(0.6,2))-(0.4*LOG(0.4,2))</f>
        <v>0.97095059445466858</v>
      </c>
      <c r="L2" s="24">
        <f>C2/$C$5</f>
        <v>0.35714285714285715</v>
      </c>
      <c r="M2">
        <f>example!K2*example!L2</f>
        <v>0.34676806944809591</v>
      </c>
    </row>
    <row r="3" spans="1:13" x14ac:dyDescent="0.25">
      <c r="A3">
        <v>4</v>
      </c>
      <c r="B3">
        <v>0</v>
      </c>
      <c r="C3">
        <f>A3+B3</f>
        <v>4</v>
      </c>
      <c r="D3" s="2">
        <f t="shared" si="0"/>
        <v>0.8</v>
      </c>
      <c r="E3" s="2">
        <f t="shared" si="0"/>
        <v>0</v>
      </c>
      <c r="G3" s="4" t="s">
        <v>37</v>
      </c>
      <c r="K3" s="4">
        <v>0</v>
      </c>
      <c r="L3" s="24">
        <f>C3/$C$5</f>
        <v>0.2857142857142857</v>
      </c>
      <c r="M3">
        <f>example!K3*example!L3</f>
        <v>0</v>
      </c>
    </row>
    <row r="4" spans="1:13" x14ac:dyDescent="0.25">
      <c r="A4">
        <v>2</v>
      </c>
      <c r="B4">
        <v>3</v>
      </c>
      <c r="C4">
        <f>A4+B4</f>
        <v>5</v>
      </c>
      <c r="D4" s="2">
        <f t="shared" si="0"/>
        <v>0.4</v>
      </c>
      <c r="E4" s="2">
        <f t="shared" si="0"/>
        <v>0.6</v>
      </c>
      <c r="G4" s="4" t="s">
        <v>39</v>
      </c>
      <c r="K4" s="4">
        <f>-(0.4*LOG(0.4,2))-(0.6*LOG(0.6,2))</f>
        <v>0.97095059445466858</v>
      </c>
      <c r="L4" s="24">
        <f>C4/$C$5</f>
        <v>0.35714285714285715</v>
      </c>
      <c r="M4">
        <f>example!K4*example!L4</f>
        <v>0.34676806944809591</v>
      </c>
    </row>
    <row r="5" spans="1:13" x14ac:dyDescent="0.25">
      <c r="C5" s="3">
        <f>C2+C3+C4</f>
        <v>14</v>
      </c>
      <c r="L5" t="s">
        <v>40</v>
      </c>
      <c r="M5" s="3">
        <f>SUM(M2:M4)</f>
        <v>0.69353613889619181</v>
      </c>
    </row>
    <row r="23" spans="1:5" x14ac:dyDescent="0.25">
      <c r="A23" t="s">
        <v>41</v>
      </c>
    </row>
    <row r="24" spans="1:5" x14ac:dyDescent="0.25">
      <c r="A24" t="s">
        <v>10</v>
      </c>
      <c r="B24" s="25">
        <v>5</v>
      </c>
      <c r="C24" s="11">
        <f>B24/$B$26</f>
        <v>0.35714285714285715</v>
      </c>
    </row>
    <row r="25" spans="1:5" x14ac:dyDescent="0.25">
      <c r="A25" t="s">
        <v>9</v>
      </c>
      <c r="B25" s="25">
        <v>9</v>
      </c>
      <c r="C25" s="11">
        <f>B25/$B$26</f>
        <v>0.6428571428571429</v>
      </c>
    </row>
    <row r="26" spans="1:5" x14ac:dyDescent="0.25">
      <c r="B26" s="26">
        <f>B24+B25</f>
        <v>14</v>
      </c>
    </row>
    <row r="27" spans="1:5" x14ac:dyDescent="0.25">
      <c r="A27" s="4" t="s">
        <v>42</v>
      </c>
    </row>
    <row r="28" spans="1:5" x14ac:dyDescent="0.25">
      <c r="A28" s="9">
        <f>-(0.36*LOG(0.36,2))-(0.64*LOG(0.64,2))</f>
        <v>0.94268318925549222</v>
      </c>
    </row>
    <row r="30" spans="1:5" x14ac:dyDescent="0.25">
      <c r="A30" t="s">
        <v>43</v>
      </c>
    </row>
    <row r="31" spans="1:5" x14ac:dyDescent="0.25">
      <c r="A31">
        <v>0.94268318925549222</v>
      </c>
      <c r="B31" s="4" t="s">
        <v>38</v>
      </c>
      <c r="C31">
        <v>0.69353613889619181</v>
      </c>
      <c r="D31" s="4" t="s">
        <v>44</v>
      </c>
      <c r="E31">
        <f>A31-C31</f>
        <v>0.2491470503593004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2018-03-17T18:02:46Z</dcterms:modified>
</cp:coreProperties>
</file>