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filterPrivacy="1" defaultThemeVersion="166925"/>
  <xr:revisionPtr revIDLastSave="0" documentId="13_ncr:1_{F7D61BAA-DCB8-D74A-8CAF-1DACD7460075}" xr6:coauthVersionLast="34" xr6:coauthVersionMax="34" xr10:uidLastSave="{00000000-0000-0000-0000-000000000000}"/>
  <bookViews>
    <workbookView xWindow="3620" yWindow="440" windowWidth="25120" windowHeight="17540" xr2:uid="{00000000-000D-0000-FFFF-FFFF00000000}"/>
  </bookViews>
  <sheets>
    <sheet name="Australia - Cattle slaughter an" sheetId="1" r:id="rId1"/>
  </sheets>
  <definedNames>
    <definedName name="_xlnm.Print_Titles" localSheetId="0">'Australia - Cattle slaughter an'!$1:$5</definedName>
  </definedNames>
  <calcPr calcId="179017"/>
  <fileRecoveryPr autoRecover="0"/>
</workbook>
</file>

<file path=xl/calcChain.xml><?xml version="1.0" encoding="utf-8"?>
<calcChain xmlns="http://schemas.openxmlformats.org/spreadsheetml/2006/main">
  <c r="G90" i="1" l="1"/>
  <c r="G91" i="1"/>
  <c r="H96" i="1"/>
  <c r="G34" i="1"/>
  <c r="H34" i="1" s="1"/>
  <c r="G22" i="1"/>
  <c r="H22" i="1" s="1"/>
  <c r="G46" i="1"/>
  <c r="H46" i="1" s="1"/>
  <c r="H58" i="1"/>
  <c r="G58" i="1"/>
  <c r="G70" i="1"/>
  <c r="H70" i="1" s="1"/>
  <c r="H82" i="1"/>
  <c r="G82" i="1"/>
  <c r="H95" i="1"/>
  <c r="H81" i="1"/>
  <c r="H69" i="1"/>
  <c r="H57" i="1"/>
  <c r="H45" i="1"/>
  <c r="H33" i="1"/>
  <c r="H21" i="1"/>
  <c r="G81" i="1"/>
  <c r="G80" i="1"/>
  <c r="G69" i="1"/>
  <c r="G68" i="1"/>
  <c r="G57" i="1"/>
  <c r="G56" i="1"/>
  <c r="G45" i="1"/>
  <c r="G44" i="1"/>
  <c r="G21" i="1"/>
  <c r="G20" i="1"/>
  <c r="G32" i="1"/>
  <c r="G33" i="1"/>
  <c r="F71" i="1" l="1"/>
  <c r="F72" i="1"/>
  <c r="F73" i="1"/>
  <c r="F74" i="1"/>
  <c r="F75" i="1"/>
  <c r="F76" i="1"/>
  <c r="F77" i="1"/>
  <c r="F78" i="1"/>
  <c r="F79" i="1"/>
  <c r="F80" i="1"/>
  <c r="F81" i="1"/>
  <c r="F59" i="1"/>
  <c r="F60" i="1"/>
  <c r="F61" i="1"/>
  <c r="F62" i="1"/>
  <c r="F63" i="1"/>
  <c r="F64" i="1"/>
  <c r="F65" i="1"/>
  <c r="F66" i="1"/>
  <c r="F67" i="1"/>
  <c r="F68" i="1"/>
  <c r="F69" i="1"/>
  <c r="F47" i="1"/>
  <c r="F48" i="1"/>
  <c r="F49" i="1"/>
  <c r="F50" i="1"/>
  <c r="F51" i="1"/>
  <c r="F52" i="1"/>
  <c r="F53" i="1"/>
  <c r="F54" i="1"/>
  <c r="F55" i="1"/>
  <c r="F56" i="1"/>
  <c r="F57" i="1"/>
  <c r="F35" i="1"/>
  <c r="F36" i="1"/>
  <c r="F37" i="1"/>
  <c r="F38" i="1"/>
  <c r="F39" i="1"/>
  <c r="F40" i="1"/>
  <c r="F41" i="1"/>
  <c r="F42" i="1"/>
  <c r="F43" i="1"/>
  <c r="F44" i="1"/>
  <c r="F45" i="1"/>
  <c r="F23" i="1"/>
  <c r="F24" i="1"/>
  <c r="F25" i="1"/>
  <c r="F26" i="1"/>
  <c r="F27" i="1"/>
  <c r="F28" i="1"/>
  <c r="F29" i="1"/>
  <c r="F30" i="1"/>
  <c r="F31" i="1"/>
  <c r="F32" i="1"/>
  <c r="F33" i="1"/>
  <c r="F70" i="1"/>
  <c r="F58" i="1"/>
  <c r="F46" i="1"/>
  <c r="F34" i="1"/>
  <c r="F22" i="1"/>
  <c r="F11" i="1"/>
  <c r="Y11" i="1" s="1"/>
  <c r="F12" i="1"/>
  <c r="Y12" i="1" s="1"/>
  <c r="F13" i="1"/>
  <c r="Y13" i="1" s="1"/>
  <c r="F14" i="1"/>
  <c r="Y14" i="1" s="1"/>
  <c r="F15" i="1"/>
  <c r="Y15" i="1" s="1"/>
  <c r="F16" i="1"/>
  <c r="Y16" i="1" s="1"/>
  <c r="F17" i="1"/>
  <c r="Y17" i="1" s="1"/>
  <c r="F18" i="1"/>
  <c r="Y18" i="1" s="1"/>
  <c r="F19" i="1"/>
  <c r="Y19" i="1" s="1"/>
  <c r="F20" i="1"/>
  <c r="Y20" i="1" s="1"/>
  <c r="F21" i="1"/>
  <c r="Y21" i="1" s="1"/>
  <c r="F10" i="1"/>
  <c r="Y10" i="1" s="1"/>
</calcChain>
</file>

<file path=xl/sharedStrings.xml><?xml version="1.0" encoding="utf-8"?>
<sst xmlns="http://schemas.openxmlformats.org/spreadsheetml/2006/main" count="105" uniqueCount="31">
  <si>
    <r>
      <t xml:space="preserve">Australia
</t>
    </r>
    <r>
      <rPr>
        <b/>
        <sz val="18"/>
        <color indexed="9"/>
        <rFont val="Verdana"/>
        <charset val="1"/>
      </rPr>
      <t xml:space="preserve">Cattle slaughter and production
</t>
    </r>
    <r>
      <rPr>
        <b/>
        <sz val="18"/>
        <color indexed="9"/>
        <rFont val="Verdana"/>
        <charset val="1"/>
      </rPr>
      <t>Monthly</t>
    </r>
  </si>
  <si>
    <t>Slaughter</t>
  </si>
  <si>
    <t>Production</t>
  </si>
  <si>
    <t>Carcase weight</t>
  </si>
  <si>
    <t>Unit of measure:</t>
  </si>
  <si>
    <t>head</t>
  </si>
  <si>
    <t>tonnes cwt</t>
  </si>
  <si>
    <t>kg/head</t>
  </si>
  <si>
    <t>Source:</t>
  </si>
  <si>
    <t>ABS</t>
  </si>
  <si>
    <t>Year</t>
  </si>
  <si>
    <t>Month</t>
  </si>
  <si>
    <t>Adult cattle</t>
  </si>
  <si>
    <t>Bulls Bullocks &amp; Steers</t>
  </si>
  <si>
    <t>Cows &amp; Heifers</t>
  </si>
  <si>
    <t>Calves</t>
  </si>
  <si>
    <t>Beef</t>
  </si>
  <si>
    <t>Veal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</si>
  <si>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</si>
  <si>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</si>
  <si>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</si>
  <si>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</si>
  <si>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</si>
  <si>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</si>
  <si>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</si>
  <si>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</si>
  <si>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</si>
  <si>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</si>
  <si>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</si>
  <si>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</si>
  <si>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 xml:space="preserve">Last available data are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</si>
</sst>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C09]#,##0;\(#,##0\)"/>
    <numFmt numFmtId="165" formatCode="[$-10C09]0.00;\(0.00\)"/>
    <numFmt numFmtId="166" formatCode="[$-10C09]mmmm\ yyyy"/>
  </numFmts>
  <fonts count="4" x14ac:knownFonts="1">
    <font>
      <sz val="10"/>
      <name val="Arial"/>
    </font>
    <font>
      <b/>
      <sz val="18"/>
      <color indexed="9"/>
      <name val="Verdana"/>
      <charset val="1"/>
    </font>
    <font>
      <sz val="10"/>
      <color indexed="8"/>
      <name val="Arial"/>
      <charset val="1"/>
    </font>
    <font>
      <b/>
      <sz val="10"/>
      <color indexed="8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9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horizontal="right" vertical="top" wrapText="1" readingOrder="1"/>
      <protection locked="0"/>
    </xf>
    <xf numFmtId="0" fontId="2" fillId="0" borderId="4" xfId="0" applyFont="1" applyBorder="1" applyAlignment="1" applyProtection="1">
      <alignment horizontal="right" vertical="top" wrapText="1" readingOrder="1"/>
      <protection locked="0"/>
    </xf>
    <xf numFmtId="0" fontId="0" fillId="0" borderId="5" xfId="0" applyBorder="1" applyAlignment="1" applyProtection="1">
      <alignment vertical="top" wrapText="1"/>
      <protection locked="0"/>
    </xf>
    <xf numFmtId="0" fontId="2" fillId="0" borderId="6" xfId="0" applyFont="1" applyBorder="1" applyAlignment="1" applyProtection="1">
      <alignment horizontal="right" vertical="top" wrapText="1" readingOrder="1"/>
      <protection locked="0"/>
    </xf>
    <xf numFmtId="0" fontId="2" fillId="0" borderId="6" xfId="0" applyFont="1" applyBorder="1" applyAlignment="1" applyProtection="1">
      <alignment horizontal="right" wrapText="1" readingOrder="1"/>
      <protection locked="0"/>
    </xf>
    <xf numFmtId="0" fontId="3" fillId="0" borderId="5" xfId="0" applyFont="1" applyBorder="1" applyAlignment="1" applyProtection="1">
      <alignment horizontal="center" vertical="center" wrapText="1" readingOrder="1"/>
      <protection locked="0"/>
    </xf>
    <xf numFmtId="0" fontId="3" fillId="0" borderId="6" xfId="0" applyFont="1" applyBorder="1" applyAlignment="1" applyProtection="1">
      <alignment horizontal="right" vertical="top" wrapText="1" readingOrder="1"/>
      <protection locked="0"/>
    </xf>
    <xf numFmtId="164" fontId="2" fillId="0" borderId="5" xfId="0" applyNumberFormat="1" applyFont="1" applyBorder="1" applyAlignment="1" applyProtection="1">
      <alignment horizontal="center" vertical="top" wrapText="1" readingOrder="1"/>
      <protection locked="0"/>
    </xf>
    <xf numFmtId="165" fontId="2" fillId="0" borderId="5" xfId="0" applyNumberFormat="1" applyFont="1" applyBorder="1" applyAlignment="1" applyProtection="1">
      <alignment horizontal="center" vertical="top" wrapText="1" readingOrder="1"/>
      <protection locked="0"/>
    </xf>
    <xf numFmtId="0" fontId="0" fillId="0" borderId="0" xfId="0"/>
    <xf numFmtId="0" fontId="0" fillId="0" borderId="5" xfId="0" applyBorder="1" applyAlignment="1" applyProtection="1">
      <alignment vertical="top" wrapText="1"/>
      <protection locked="0"/>
    </xf>
    <xf numFmtId="0" fontId="0" fillId="2" borderId="5" xfId="0" applyFill="1" applyBorder="1" applyAlignment="1" applyProtection="1">
      <alignment vertical="top" wrapText="1"/>
      <protection locked="0"/>
    </xf>
    <xf numFmtId="0" fontId="0" fillId="3" borderId="5" xfId="0" applyFill="1" applyBorder="1" applyAlignment="1" applyProtection="1">
      <alignment vertical="top" wrapText="1"/>
      <protection locked="0"/>
    </xf>
    <xf numFmtId="0" fontId="0" fillId="4" borderId="5" xfId="0" applyFill="1" applyBorder="1" applyAlignment="1" applyProtection="1">
      <alignment vertical="top" wrapText="1"/>
      <protection locked="0"/>
    </xf>
    <xf numFmtId="0" fontId="0" fillId="5" borderId="5" xfId="0" applyFill="1" applyBorder="1" applyAlignment="1" applyProtection="1">
      <alignment vertical="top" wrapText="1"/>
      <protection locked="0"/>
    </xf>
    <xf numFmtId="0" fontId="3" fillId="0" borderId="5" xfId="0" applyFont="1" applyBorder="1" applyAlignment="1" applyProtection="1">
      <alignment horizontal="right" vertical="top" wrapText="1" readingOrder="1"/>
      <protection locked="0"/>
    </xf>
    <xf numFmtId="0" fontId="0" fillId="0" borderId="0" xfId="0"/>
    <xf numFmtId="0" fontId="0" fillId="0" borderId="5" xfId="0" applyBorder="1" applyAlignment="1" applyProtection="1">
      <alignment vertical="top" wrapText="1"/>
      <protection locked="0"/>
    </xf>
    <xf numFmtId="164" fontId="2" fillId="0" borderId="5" xfId="0" applyNumberFormat="1" applyFont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right" vertical="top" wrapText="1" readingOrder="1"/>
      <protection locked="0"/>
    </xf>
    <xf numFmtId="0" fontId="0" fillId="0" borderId="7" xfId="0" applyBorder="1" applyAlignment="1" applyProtection="1">
      <alignment vertical="top" wrapText="1"/>
      <protection locked="0"/>
    </xf>
    <xf numFmtId="166" fontId="2" fillId="0" borderId="7" xfId="0" applyNumberFormat="1" applyFont="1" applyBorder="1" applyAlignment="1" applyProtection="1">
      <alignment horizontal="left" vertical="top" wrapText="1" readingOrder="1"/>
      <protection locked="0"/>
    </xf>
    <xf numFmtId="0" fontId="2" fillId="0" borderId="5" xfId="0" applyFont="1" applyBorder="1" applyAlignment="1" applyProtection="1">
      <alignment horizontal="right" wrapText="1" readingOrder="1"/>
      <protection locked="0"/>
    </xf>
    <xf numFmtId="0" fontId="3" fillId="0" borderId="5" xfId="0" applyFont="1" applyBorder="1" applyAlignment="1" applyProtection="1">
      <alignment horizontal="center" vertical="center" wrapText="1" readingOrder="1"/>
      <protection locked="0"/>
    </xf>
    <xf numFmtId="0" fontId="2" fillId="0" borderId="0" xfId="0" applyFont="1" applyAlignment="1" applyProtection="1">
      <alignment horizontal="right" vertical="top" wrapText="1" readingOrder="1"/>
      <protection locked="0"/>
    </xf>
    <xf numFmtId="0" fontId="2" fillId="0" borderId="0" xfId="0" applyFont="1" applyAlignment="1" applyProtection="1">
      <alignment horizontal="center" vertical="top" wrapText="1" readingOrder="1"/>
      <protection locked="0"/>
    </xf>
    <xf numFmtId="0" fontId="2" fillId="0" borderId="5" xfId="0" applyFont="1" applyBorder="1" applyAlignment="1" applyProtection="1">
      <alignment horizontal="right" vertical="top" wrapText="1" readingOrder="1"/>
      <protection locked="0"/>
    </xf>
    <xf numFmtId="0" fontId="2" fillId="0" borderId="5" xfId="0" applyFont="1" applyBorder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center" wrapText="1" readingOrder="1"/>
      <protection locked="0"/>
    </xf>
    <xf numFmtId="0" fontId="2" fillId="0" borderId="2" xfId="0" applyFont="1" applyBorder="1" applyAlignment="1" applyProtection="1">
      <alignment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3" fillId="0" borderId="2" xfId="0" applyFont="1" applyBorder="1" applyAlignment="1" applyProtection="1">
      <alignment horizontal="center" vertical="top" wrapText="1" readingOrder="1"/>
      <protection locked="0"/>
    </xf>
    <xf numFmtId="164" fontId="0" fillId="3" borderId="5" xfId="0" applyNumberFormat="1" applyFill="1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7549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'Australia - Cattle slaughter an'!$Y$10:$Y$21</c:f>
              <c:numCache>
                <c:formatCode>General</c:formatCode>
                <c:ptCount val="12"/>
                <c:pt idx="0">
                  <c:v>8.6205853985546796E-2</c:v>
                </c:pt>
                <c:pt idx="1">
                  <c:v>8.670798559907851E-2</c:v>
                </c:pt>
                <c:pt idx="2">
                  <c:v>8.3509891990349749E-2</c:v>
                </c:pt>
                <c:pt idx="3">
                  <c:v>8.7958258130162378E-2</c:v>
                </c:pt>
                <c:pt idx="4">
                  <c:v>8.9631046815004681E-2</c:v>
                </c:pt>
                <c:pt idx="5">
                  <c:v>7.0279565704388147E-2</c:v>
                </c:pt>
                <c:pt idx="6">
                  <c:v>6.9083767221095285E-2</c:v>
                </c:pt>
                <c:pt idx="7">
                  <c:v>8.287273650500325E-2</c:v>
                </c:pt>
                <c:pt idx="8">
                  <c:v>8.6755506656568296E-2</c:v>
                </c:pt>
                <c:pt idx="9">
                  <c:v>7.7709962724119869E-2</c:v>
                </c:pt>
                <c:pt idx="10">
                  <c:v>9.3822069081393469E-2</c:v>
                </c:pt>
                <c:pt idx="11">
                  <c:v>8.5463355587289569E-2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6-6343-A2EB-1F317816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975088"/>
        <c:axId val="531976768"/>
      </c:barChart>
      <c:catAx>
        <c:axId val="5319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6768"/>
        <c:crosses val="autoZero"/>
        <c:auto val="1"/>
        <c:lblAlgn val="ctr"/>
        <c:lblOffset val="100"/>
        <c:noMultiLvlLbl val="0"/>
      </c:catAx>
      <c:valAx>
        <c:axId val="5319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596900</xdr:colOff>
      <xdr:row>1</xdr:row>
      <xdr:rowOff>723900</xdr:rowOff>
    </xdr:to>
    <xdr:pic>
      <xdr:nvPicPr>
        <xdr:cNvPr id="1024" name="Picture 0" descr="fe1ef86c92a741f3949f2f49b796f97f">
          <a:extLst>
            <a:ext uri="{FF2B5EF4-FFF2-40B4-BE49-F238E27FC236}">
              <a16:creationId xmlns:a16="http://schemas.microsoft.com/office/drawing/2014/main" id="{46530377-0C8C-E940-B569-580450B6A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27000"/>
          <a:ext cx="32639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436804</xdr:colOff>
      <xdr:row>24</xdr:row>
      <xdr:rowOff>158173</xdr:rowOff>
    </xdr:from>
    <xdr:to>
      <xdr:col>34</xdr:col>
      <xdr:colOff>294410</xdr:colOff>
      <xdr:row>40</xdr:row>
      <xdr:rowOff>130464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4D3DE-1653-2E48-836B-D714A5E3F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"/>
  <sheetViews>
    <sheetView showGridLines="0" tabSelected="1" zoomScale="109" workbookViewId="0">
      <pane ySplit="5" topLeftCell="A6" activePane="bottomLeft" state="frozenSplit"/>
      <selection pane="bottomLeft" activeCell="G91" sqref="G91"/>
    </sheetView>
  </sheetViews>
  <sheetFormatPr baseColWidth="10" defaultRowHeight="13" x14ac:dyDescent="0.15"/>
  <cols>
    <col min="1" max="1" width="2.5" customWidth="1"/>
    <col min="2" max="2" width="18.83203125" customWidth="1"/>
    <col min="3" max="3" width="16.1640625" customWidth="1"/>
    <col min="4" max="4" width="13.5" customWidth="1"/>
    <col min="5" max="5" width="2.6640625" customWidth="1"/>
    <col min="6" max="6" width="8.33203125" customWidth="1"/>
    <col min="7" max="8" width="8.33203125" style="11" customWidth="1"/>
    <col min="9" max="11" width="14.6640625" customWidth="1"/>
    <col min="12" max="12" width="0" hidden="1" customWidth="1"/>
    <col min="13" max="15" width="0.5" customWidth="1"/>
    <col min="16" max="17" width="14.6640625" customWidth="1"/>
    <col min="18" max="20" width="0.5" customWidth="1"/>
    <col min="21" max="22" width="14.6640625" customWidth="1"/>
    <col min="23" max="23" width="0.33203125" customWidth="1"/>
    <col min="24" max="24" width="0" hidden="1" customWidth="1"/>
    <col min="25" max="25" width="13.5" customWidth="1"/>
    <col min="26" max="26" width="0" hidden="1" customWidth="1"/>
    <col min="27" max="258" width="8.83203125" customWidth="1"/>
  </cols>
  <sheetData>
    <row r="1" spans="1:25" ht="10" customHeight="1" x14ac:dyDescent="0.15"/>
    <row r="2" spans="1:25" ht="56.75" customHeight="1" x14ac:dyDescent="0.15">
      <c r="B2" s="18"/>
      <c r="C2" s="18"/>
      <c r="D2" s="18"/>
      <c r="E2" s="30" t="s">
        <v>0</v>
      </c>
      <c r="F2" s="30"/>
      <c r="G2" s="30"/>
      <c r="H2" s="30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x14ac:dyDescent="0.15"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9.75" customHeight="1" x14ac:dyDescent="0.15"/>
    <row r="5" spans="1:25" ht="8.7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5" x14ac:dyDescent="0.15">
      <c r="A6" s="31"/>
      <c r="B6" s="32"/>
      <c r="C6" s="2"/>
      <c r="D6" s="33" t="s">
        <v>1</v>
      </c>
      <c r="E6" s="32"/>
      <c r="F6" s="32"/>
      <c r="G6" s="32"/>
      <c r="H6" s="32"/>
      <c r="I6" s="32"/>
      <c r="J6" s="32"/>
      <c r="K6" s="32"/>
      <c r="P6" s="33" t="s">
        <v>2</v>
      </c>
      <c r="Q6" s="32"/>
      <c r="U6" s="33" t="s">
        <v>3</v>
      </c>
      <c r="V6" s="32"/>
    </row>
    <row r="7" spans="1:25" x14ac:dyDescent="0.15">
      <c r="A7" s="26"/>
      <c r="B7" s="18"/>
      <c r="C7" s="3" t="s">
        <v>4</v>
      </c>
      <c r="D7" s="27" t="s">
        <v>5</v>
      </c>
      <c r="E7" s="18"/>
      <c r="F7" s="18"/>
      <c r="G7" s="18"/>
      <c r="H7" s="18"/>
      <c r="I7" s="18"/>
      <c r="J7" s="18"/>
      <c r="K7" s="18"/>
      <c r="P7" s="27" t="s">
        <v>6</v>
      </c>
      <c r="Q7" s="18"/>
      <c r="U7" s="27" t="s">
        <v>7</v>
      </c>
      <c r="V7" s="18"/>
    </row>
    <row r="8" spans="1:25" x14ac:dyDescent="0.15">
      <c r="A8" s="28"/>
      <c r="B8" s="19"/>
      <c r="C8" s="5" t="s">
        <v>8</v>
      </c>
      <c r="D8" s="29" t="s">
        <v>9</v>
      </c>
      <c r="E8" s="19"/>
      <c r="F8" s="19"/>
      <c r="G8" s="19"/>
      <c r="H8" s="19"/>
      <c r="I8" s="19"/>
      <c r="J8" s="19"/>
      <c r="K8" s="19"/>
      <c r="P8" s="29" t="s">
        <v>9</v>
      </c>
      <c r="Q8" s="19"/>
      <c r="U8" s="29" t="s">
        <v>9</v>
      </c>
      <c r="V8" s="19"/>
    </row>
    <row r="9" spans="1:25" ht="26" x14ac:dyDescent="0.15">
      <c r="A9" s="24" t="s">
        <v>10</v>
      </c>
      <c r="B9" s="19"/>
      <c r="C9" s="6" t="s">
        <v>11</v>
      </c>
      <c r="D9" s="25" t="s">
        <v>12</v>
      </c>
      <c r="E9" s="19"/>
      <c r="F9" s="4"/>
      <c r="G9" s="12"/>
      <c r="H9" s="12"/>
      <c r="I9" s="7" t="s">
        <v>13</v>
      </c>
      <c r="J9" s="7" t="s">
        <v>14</v>
      </c>
      <c r="K9" s="7" t="s">
        <v>15</v>
      </c>
      <c r="P9" s="7" t="s">
        <v>16</v>
      </c>
      <c r="Q9" s="7" t="s">
        <v>17</v>
      </c>
      <c r="U9" s="7" t="s">
        <v>12</v>
      </c>
      <c r="V9" s="7" t="s">
        <v>15</v>
      </c>
    </row>
    <row r="10" spans="1:25" x14ac:dyDescent="0.15">
      <c r="A10" s="17">
        <v>2011</v>
      </c>
      <c r="B10" s="18"/>
      <c r="C10" s="8" t="s">
        <v>18</v>
      </c>
      <c r="D10" s="20">
        <v>565134</v>
      </c>
      <c r="E10" s="19"/>
      <c r="F10" s="13">
        <f>D10/SUM(D$10:E$21)</f>
        <v>7.8518620200593206E-2</v>
      </c>
      <c r="G10" s="13"/>
      <c r="H10" s="13"/>
      <c r="I10" s="9">
        <v>306587</v>
      </c>
      <c r="J10" s="9">
        <v>258547</v>
      </c>
      <c r="K10" s="9">
        <v>66410</v>
      </c>
      <c r="P10" s="9">
        <v>160878</v>
      </c>
      <c r="Q10" s="9">
        <v>3813</v>
      </c>
      <c r="U10" s="10">
        <v>284.67230799999999</v>
      </c>
      <c r="V10" s="10">
        <v>57.416052000000001</v>
      </c>
      <c r="Y10">
        <f>AVERAGE(F10,F22,F34,F46,F58,F70)</f>
        <v>8.6205853985546796E-2</v>
      </c>
    </row>
    <row r="11" spans="1:25" x14ac:dyDescent="0.15">
      <c r="A11" s="18"/>
      <c r="B11" s="18"/>
      <c r="C11" s="8" t="s">
        <v>19</v>
      </c>
      <c r="D11" s="20">
        <v>639830</v>
      </c>
      <c r="E11" s="19"/>
      <c r="F11" s="13">
        <f t="shared" ref="F11:F21" si="0">D11/SUM(D$10:E$21)</f>
        <v>8.8896737345382781E-2</v>
      </c>
      <c r="G11" s="13"/>
      <c r="H11" s="13"/>
      <c r="I11" s="9">
        <v>368335</v>
      </c>
      <c r="J11" s="9">
        <v>271495</v>
      </c>
      <c r="K11" s="9">
        <v>116018</v>
      </c>
      <c r="P11" s="9">
        <v>184740</v>
      </c>
      <c r="Q11" s="9">
        <v>5075</v>
      </c>
      <c r="U11" s="10">
        <v>288.73294499999997</v>
      </c>
      <c r="V11" s="10">
        <v>43.743212</v>
      </c>
      <c r="Y11">
        <f t="shared" ref="Y11:Y21" si="1">AVERAGE(F11,F23,F35,F47,F59,F71)</f>
        <v>8.670798559907851E-2</v>
      </c>
    </row>
    <row r="12" spans="1:25" x14ac:dyDescent="0.15">
      <c r="A12" s="18"/>
      <c r="B12" s="18"/>
      <c r="C12" s="8" t="s">
        <v>20</v>
      </c>
      <c r="D12" s="20">
        <v>620057</v>
      </c>
      <c r="E12" s="19"/>
      <c r="F12" s="13">
        <f t="shared" si="0"/>
        <v>8.6149515133966847E-2</v>
      </c>
      <c r="G12" s="13"/>
      <c r="H12" s="13"/>
      <c r="I12" s="9">
        <v>380892</v>
      </c>
      <c r="J12" s="9">
        <v>239165</v>
      </c>
      <c r="K12" s="9">
        <v>91710</v>
      </c>
      <c r="P12" s="9">
        <v>179883</v>
      </c>
      <c r="Q12" s="9">
        <v>4234</v>
      </c>
      <c r="U12" s="10">
        <v>290.10719999999998</v>
      </c>
      <c r="V12" s="10">
        <v>46.167265999999998</v>
      </c>
      <c r="Y12">
        <f t="shared" si="1"/>
        <v>8.3509891990349749E-2</v>
      </c>
    </row>
    <row r="13" spans="1:25" x14ac:dyDescent="0.15">
      <c r="A13" s="18"/>
      <c r="B13" s="18"/>
      <c r="C13" s="8" t="s">
        <v>21</v>
      </c>
      <c r="D13" s="20">
        <v>622883</v>
      </c>
      <c r="E13" s="19"/>
      <c r="F13" s="13">
        <f t="shared" si="0"/>
        <v>8.6542154084528797E-2</v>
      </c>
      <c r="G13" s="13"/>
      <c r="H13" s="13"/>
      <c r="I13" s="9">
        <v>386042</v>
      </c>
      <c r="J13" s="9">
        <v>236841</v>
      </c>
      <c r="K13" s="9">
        <v>52814</v>
      </c>
      <c r="P13" s="9">
        <v>181871</v>
      </c>
      <c r="Q13" s="9">
        <v>3405</v>
      </c>
      <c r="U13" s="10">
        <v>291.98260299999998</v>
      </c>
      <c r="V13" s="10">
        <v>64.471541999999999</v>
      </c>
      <c r="Y13">
        <f t="shared" si="1"/>
        <v>8.7958258130162378E-2</v>
      </c>
    </row>
    <row r="14" spans="1:25" x14ac:dyDescent="0.15">
      <c r="A14" s="18"/>
      <c r="B14" s="18"/>
      <c r="C14" s="8" t="s">
        <v>22</v>
      </c>
      <c r="D14" s="20">
        <v>689263</v>
      </c>
      <c r="E14" s="19"/>
      <c r="F14" s="13">
        <f t="shared" si="0"/>
        <v>9.5764862342951368E-2</v>
      </c>
      <c r="G14" s="13"/>
      <c r="H14" s="13"/>
      <c r="I14" s="9">
        <v>419953</v>
      </c>
      <c r="J14" s="9">
        <v>269310</v>
      </c>
      <c r="K14" s="9">
        <v>38263</v>
      </c>
      <c r="P14" s="9">
        <v>199915</v>
      </c>
      <c r="Q14" s="9">
        <v>3205</v>
      </c>
      <c r="U14" s="10">
        <v>290.04168199999998</v>
      </c>
      <c r="V14" s="10">
        <v>83.762381000000005</v>
      </c>
      <c r="Y14">
        <f t="shared" si="1"/>
        <v>8.9631046815004681E-2</v>
      </c>
    </row>
    <row r="15" spans="1:25" x14ac:dyDescent="0.15">
      <c r="A15" s="19"/>
      <c r="B15" s="19"/>
      <c r="C15" s="8" t="s">
        <v>23</v>
      </c>
      <c r="D15" s="20">
        <v>501875</v>
      </c>
      <c r="E15" s="19"/>
      <c r="F15" s="13">
        <f t="shared" si="0"/>
        <v>6.9729537619702089E-2</v>
      </c>
      <c r="G15" s="13"/>
      <c r="H15" s="13"/>
      <c r="I15" s="9">
        <v>284396</v>
      </c>
      <c r="J15" s="9">
        <v>217479</v>
      </c>
      <c r="K15" s="9">
        <v>22461</v>
      </c>
      <c r="P15" s="9">
        <v>143545</v>
      </c>
      <c r="Q15" s="9">
        <v>2073</v>
      </c>
      <c r="U15" s="10">
        <v>286.01743499999998</v>
      </c>
      <c r="V15" s="10">
        <v>92.293307999999996</v>
      </c>
      <c r="Y15">
        <f t="shared" si="1"/>
        <v>7.0279565704388147E-2</v>
      </c>
    </row>
    <row r="16" spans="1:25" x14ac:dyDescent="0.15">
      <c r="A16" s="17">
        <v>2012</v>
      </c>
      <c r="B16" s="18"/>
      <c r="C16" s="8" t="s">
        <v>24</v>
      </c>
      <c r="D16" s="20">
        <v>497818</v>
      </c>
      <c r="E16" s="19"/>
      <c r="F16" s="13">
        <f t="shared" si="0"/>
        <v>6.9165865920328473E-2</v>
      </c>
      <c r="G16" s="13"/>
      <c r="H16" s="13"/>
      <c r="I16" s="9">
        <v>284396</v>
      </c>
      <c r="J16" s="9">
        <v>213422</v>
      </c>
      <c r="K16" s="9">
        <v>27604</v>
      </c>
      <c r="P16" s="9">
        <v>143312</v>
      </c>
      <c r="Q16" s="9">
        <v>2544</v>
      </c>
      <c r="U16" s="10">
        <v>287.88031000000001</v>
      </c>
      <c r="V16" s="10">
        <v>92.160556</v>
      </c>
      <c r="Y16">
        <f t="shared" si="1"/>
        <v>6.9083767221095285E-2</v>
      </c>
    </row>
    <row r="17" spans="1:25" x14ac:dyDescent="0.15">
      <c r="A17" s="18"/>
      <c r="B17" s="18"/>
      <c r="C17" s="8" t="s">
        <v>25</v>
      </c>
      <c r="D17" s="20">
        <v>620327</v>
      </c>
      <c r="E17" s="19"/>
      <c r="F17" s="13">
        <f t="shared" si="0"/>
        <v>8.6187028409498254E-2</v>
      </c>
      <c r="G17" s="13"/>
      <c r="H17" s="13"/>
      <c r="I17" s="9">
        <v>336633</v>
      </c>
      <c r="J17" s="9">
        <v>283694</v>
      </c>
      <c r="K17" s="9">
        <v>31565</v>
      </c>
      <c r="P17" s="9">
        <v>179151</v>
      </c>
      <c r="Q17" s="9">
        <v>2695</v>
      </c>
      <c r="U17" s="10">
        <v>288.800907</v>
      </c>
      <c r="V17" s="10">
        <v>85.379375999999993</v>
      </c>
      <c r="Y17">
        <f t="shared" si="1"/>
        <v>8.287273650500325E-2</v>
      </c>
    </row>
    <row r="18" spans="1:25" x14ac:dyDescent="0.15">
      <c r="A18" s="18"/>
      <c r="B18" s="18"/>
      <c r="C18" s="8" t="s">
        <v>26</v>
      </c>
      <c r="D18" s="20">
        <v>627676</v>
      </c>
      <c r="E18" s="19"/>
      <c r="F18" s="13">
        <f t="shared" si="0"/>
        <v>8.7208084194239852E-2</v>
      </c>
      <c r="G18" s="13"/>
      <c r="H18" s="13"/>
      <c r="I18" s="9">
        <v>354486</v>
      </c>
      <c r="J18" s="9">
        <v>273190</v>
      </c>
      <c r="K18" s="9">
        <v>52050</v>
      </c>
      <c r="P18" s="9">
        <v>182194</v>
      </c>
      <c r="Q18" s="9">
        <v>3858</v>
      </c>
      <c r="U18" s="10">
        <v>290.26758999999998</v>
      </c>
      <c r="V18" s="10">
        <v>74.121037000000001</v>
      </c>
      <c r="Y18">
        <f t="shared" si="1"/>
        <v>8.6755506656568296E-2</v>
      </c>
    </row>
    <row r="19" spans="1:25" x14ac:dyDescent="0.15">
      <c r="A19" s="18"/>
      <c r="B19" s="18"/>
      <c r="C19" s="8" t="s">
        <v>27</v>
      </c>
      <c r="D19" s="20">
        <v>535581</v>
      </c>
      <c r="E19" s="19"/>
      <c r="F19" s="13">
        <f t="shared" si="0"/>
        <v>7.4412583786595585E-2</v>
      </c>
      <c r="G19" s="13"/>
      <c r="H19" s="13"/>
      <c r="I19" s="9">
        <v>301221</v>
      </c>
      <c r="J19" s="9">
        <v>234360</v>
      </c>
      <c r="K19" s="9">
        <v>52968</v>
      </c>
      <c r="P19" s="9">
        <v>153759</v>
      </c>
      <c r="Q19" s="9">
        <v>3101</v>
      </c>
      <c r="U19" s="10">
        <v>287.08822800000002</v>
      </c>
      <c r="V19" s="10">
        <v>58.544781999999998</v>
      </c>
      <c r="Y19">
        <f t="shared" si="1"/>
        <v>7.7709962724119869E-2</v>
      </c>
    </row>
    <row r="20" spans="1:25" x14ac:dyDescent="0.15">
      <c r="A20" s="18"/>
      <c r="B20" s="18"/>
      <c r="C20" s="8" t="s">
        <v>28</v>
      </c>
      <c r="D20" s="20">
        <v>665869</v>
      </c>
      <c r="E20" s="19"/>
      <c r="F20" s="13">
        <f t="shared" si="0"/>
        <v>9.2514545425242151E-2</v>
      </c>
      <c r="G20" s="34">
        <f>SUM(D10:E21)</f>
        <v>7197452</v>
      </c>
      <c r="H20" s="34"/>
      <c r="I20" s="9">
        <v>357177</v>
      </c>
      <c r="J20" s="9">
        <v>308692</v>
      </c>
      <c r="K20" s="9">
        <v>66478</v>
      </c>
      <c r="P20" s="9">
        <v>190395</v>
      </c>
      <c r="Q20" s="9">
        <v>3899</v>
      </c>
      <c r="U20" s="10">
        <v>285.93462099999999</v>
      </c>
      <c r="V20" s="10">
        <v>58.650981999999999</v>
      </c>
      <c r="Y20">
        <f t="shared" si="1"/>
        <v>9.3822069081393469E-2</v>
      </c>
    </row>
    <row r="21" spans="1:25" x14ac:dyDescent="0.15">
      <c r="A21" s="18"/>
      <c r="B21" s="18"/>
      <c r="C21" s="8" t="s">
        <v>29</v>
      </c>
      <c r="D21" s="20">
        <v>611139</v>
      </c>
      <c r="E21" s="19"/>
      <c r="F21" s="13">
        <f t="shared" si="0"/>
        <v>8.4910465536970584E-2</v>
      </c>
      <c r="G21" s="14">
        <f>SUM(D10:E19)/10*12</f>
        <v>7104532.8000000007</v>
      </c>
      <c r="H21" s="14">
        <f>(G20-G21)/G20</f>
        <v>1.2910013154655182E-2</v>
      </c>
      <c r="I21" s="9">
        <v>326847</v>
      </c>
      <c r="J21" s="9">
        <v>284292</v>
      </c>
      <c r="K21" s="9">
        <v>53184</v>
      </c>
      <c r="P21" s="9">
        <v>174173</v>
      </c>
      <c r="Q21" s="9">
        <v>3045</v>
      </c>
      <c r="U21" s="10">
        <v>284.99735700000002</v>
      </c>
      <c r="V21" s="10">
        <v>57.254061</v>
      </c>
      <c r="Y21">
        <f t="shared" si="1"/>
        <v>8.5463355587289569E-2</v>
      </c>
    </row>
    <row r="22" spans="1:25" x14ac:dyDescent="0.15">
      <c r="A22" s="18"/>
      <c r="B22" s="18"/>
      <c r="C22" s="8" t="s">
        <v>18</v>
      </c>
      <c r="D22" s="20">
        <v>614274</v>
      </c>
      <c r="E22" s="19"/>
      <c r="F22" s="14">
        <f>D22/SUM(D$22:E$33)</f>
        <v>7.8641245039746038E-2</v>
      </c>
      <c r="G22" s="12">
        <f>SUM(D10:E19)/10*12*(1+$H$95)</f>
        <v>7212113.2561447052</v>
      </c>
      <c r="H22" s="12">
        <f>(G20-G22)/G20</f>
        <v>-2.0370064496026134E-3</v>
      </c>
      <c r="I22" s="9">
        <v>342633</v>
      </c>
      <c r="J22" s="9">
        <v>271641</v>
      </c>
      <c r="K22" s="9">
        <v>60239</v>
      </c>
      <c r="P22" s="9">
        <v>175512</v>
      </c>
      <c r="Q22" s="9">
        <v>3288</v>
      </c>
      <c r="U22" s="10">
        <v>285.72265800000002</v>
      </c>
      <c r="V22" s="10">
        <v>54.582579000000003</v>
      </c>
    </row>
    <row r="23" spans="1:25" x14ac:dyDescent="0.15">
      <c r="A23" s="18"/>
      <c r="B23" s="18"/>
      <c r="C23" s="8" t="s">
        <v>19</v>
      </c>
      <c r="D23" s="20">
        <v>658401</v>
      </c>
      <c r="E23" s="19"/>
      <c r="F23" s="14">
        <f t="shared" ref="F23:F33" si="2">D23/SUM(D$22:E$33)</f>
        <v>8.4290519174527706E-2</v>
      </c>
      <c r="G23" s="14"/>
      <c r="H23" s="14"/>
      <c r="I23" s="9">
        <v>373193</v>
      </c>
      <c r="J23" s="9">
        <v>285208</v>
      </c>
      <c r="K23" s="9">
        <v>90636</v>
      </c>
      <c r="P23" s="9">
        <v>189326</v>
      </c>
      <c r="Q23" s="9">
        <v>4278</v>
      </c>
      <c r="U23" s="10">
        <v>287.55424099999999</v>
      </c>
      <c r="V23" s="10">
        <v>47.199787999999998</v>
      </c>
    </row>
    <row r="24" spans="1:25" x14ac:dyDescent="0.15">
      <c r="A24" s="18"/>
      <c r="B24" s="18"/>
      <c r="C24" s="8" t="s">
        <v>20</v>
      </c>
      <c r="D24" s="20">
        <v>614435</v>
      </c>
      <c r="E24" s="19"/>
      <c r="F24" s="14">
        <f t="shared" si="2"/>
        <v>7.8661856754471723E-2</v>
      </c>
      <c r="G24" s="14"/>
      <c r="H24" s="14"/>
      <c r="I24" s="9">
        <v>370024</v>
      </c>
      <c r="J24" s="9">
        <v>244411</v>
      </c>
      <c r="K24" s="9">
        <v>75641</v>
      </c>
      <c r="P24" s="9">
        <v>176748</v>
      </c>
      <c r="Q24" s="9">
        <v>3545</v>
      </c>
      <c r="U24" s="10">
        <v>287.65939400000002</v>
      </c>
      <c r="V24" s="10">
        <v>46.866118</v>
      </c>
    </row>
    <row r="25" spans="1:25" x14ac:dyDescent="0.15">
      <c r="A25" s="18"/>
      <c r="B25" s="18"/>
      <c r="C25" s="8" t="s">
        <v>21</v>
      </c>
      <c r="D25" s="20">
        <v>691301</v>
      </c>
      <c r="E25" s="19"/>
      <c r="F25" s="14">
        <f t="shared" si="2"/>
        <v>8.850247827064385E-2</v>
      </c>
      <c r="G25" s="14"/>
      <c r="H25" s="14"/>
      <c r="I25" s="9">
        <v>407202</v>
      </c>
      <c r="J25" s="9">
        <v>284099</v>
      </c>
      <c r="K25" s="9">
        <v>57925</v>
      </c>
      <c r="P25" s="9">
        <v>199094</v>
      </c>
      <c r="Q25" s="9">
        <v>3759</v>
      </c>
      <c r="U25" s="10">
        <v>287.99900500000001</v>
      </c>
      <c r="V25" s="10">
        <v>64.894260000000003</v>
      </c>
    </row>
    <row r="26" spans="1:25" x14ac:dyDescent="0.15">
      <c r="A26" s="18"/>
      <c r="B26" s="18"/>
      <c r="C26" s="8" t="s">
        <v>22</v>
      </c>
      <c r="D26" s="20">
        <v>694947</v>
      </c>
      <c r="E26" s="19"/>
      <c r="F26" s="14">
        <f t="shared" si="2"/>
        <v>8.8969250394183047E-2</v>
      </c>
      <c r="G26" s="14"/>
      <c r="H26" s="14"/>
      <c r="I26" s="9">
        <v>402427</v>
      </c>
      <c r="J26" s="9">
        <v>292520</v>
      </c>
      <c r="K26" s="9">
        <v>35031</v>
      </c>
      <c r="P26" s="9">
        <v>201074</v>
      </c>
      <c r="Q26" s="9">
        <v>2873</v>
      </c>
      <c r="U26" s="10">
        <v>289.33717200000001</v>
      </c>
      <c r="V26" s="10">
        <v>82.013074000000003</v>
      </c>
    </row>
    <row r="27" spans="1:25" x14ac:dyDescent="0.15">
      <c r="A27" s="19"/>
      <c r="B27" s="19"/>
      <c r="C27" s="8" t="s">
        <v>23</v>
      </c>
      <c r="D27" s="20">
        <v>520616</v>
      </c>
      <c r="E27" s="19"/>
      <c r="F27" s="14">
        <f t="shared" si="2"/>
        <v>6.6650860084607882E-2</v>
      </c>
      <c r="G27" s="14"/>
      <c r="H27" s="14"/>
      <c r="I27" s="9">
        <v>289593</v>
      </c>
      <c r="J27" s="9">
        <v>231023</v>
      </c>
      <c r="K27" s="9">
        <v>22082</v>
      </c>
      <c r="P27" s="9">
        <v>148393</v>
      </c>
      <c r="Q27" s="9">
        <v>2015</v>
      </c>
      <c r="U27" s="10">
        <v>285.03349900000001</v>
      </c>
      <c r="V27" s="10">
        <v>91.250793000000002</v>
      </c>
    </row>
    <row r="28" spans="1:25" x14ac:dyDescent="0.15">
      <c r="A28" s="17">
        <v>2013</v>
      </c>
      <c r="B28" s="18"/>
      <c r="C28" s="8" t="s">
        <v>24</v>
      </c>
      <c r="D28" s="20">
        <v>551237</v>
      </c>
      <c r="E28" s="19"/>
      <c r="F28" s="14">
        <f t="shared" si="2"/>
        <v>7.0571054597743821E-2</v>
      </c>
      <c r="G28" s="14"/>
      <c r="H28" s="14"/>
      <c r="I28" s="9">
        <v>296899</v>
      </c>
      <c r="J28" s="9">
        <v>254338</v>
      </c>
      <c r="K28" s="9">
        <v>29321</v>
      </c>
      <c r="P28" s="9">
        <v>155935</v>
      </c>
      <c r="Q28" s="9">
        <v>2628</v>
      </c>
      <c r="U28" s="10">
        <v>282.881955</v>
      </c>
      <c r="V28" s="10">
        <v>89.628594000000007</v>
      </c>
    </row>
    <row r="29" spans="1:25" x14ac:dyDescent="0.15">
      <c r="A29" s="18"/>
      <c r="B29" s="18"/>
      <c r="C29" s="8" t="s">
        <v>25</v>
      </c>
      <c r="D29" s="20">
        <v>655022</v>
      </c>
      <c r="E29" s="19"/>
      <c r="F29" s="14">
        <f t="shared" si="2"/>
        <v>8.3857929211434201E-2</v>
      </c>
      <c r="G29" s="14"/>
      <c r="H29" s="14"/>
      <c r="I29" s="9">
        <v>351043</v>
      </c>
      <c r="J29" s="9">
        <v>303979</v>
      </c>
      <c r="K29" s="9">
        <v>35466</v>
      </c>
      <c r="P29" s="9">
        <v>185151</v>
      </c>
      <c r="Q29" s="9">
        <v>2720</v>
      </c>
      <c r="U29" s="10">
        <v>282.66378800000001</v>
      </c>
      <c r="V29" s="10">
        <v>76.693171000000007</v>
      </c>
    </row>
    <row r="30" spans="1:25" x14ac:dyDescent="0.15">
      <c r="A30" s="18"/>
      <c r="B30" s="18"/>
      <c r="C30" s="8" t="s">
        <v>26</v>
      </c>
      <c r="D30" s="20">
        <v>660893</v>
      </c>
      <c r="E30" s="19"/>
      <c r="F30" s="14">
        <f t="shared" si="2"/>
        <v>8.4609552672020763E-2</v>
      </c>
      <c r="G30" s="14"/>
      <c r="H30" s="14"/>
      <c r="I30" s="9">
        <v>350227</v>
      </c>
      <c r="J30" s="9">
        <v>310666</v>
      </c>
      <c r="K30" s="9">
        <v>51394</v>
      </c>
      <c r="P30" s="9">
        <v>183463</v>
      </c>
      <c r="Q30" s="9">
        <v>2945</v>
      </c>
      <c r="U30" s="10">
        <v>277.59864299999998</v>
      </c>
      <c r="V30" s="10">
        <v>57.302408999999997</v>
      </c>
    </row>
    <row r="31" spans="1:25" x14ac:dyDescent="0.15">
      <c r="A31" s="18"/>
      <c r="B31" s="18"/>
      <c r="C31" s="8" t="s">
        <v>27</v>
      </c>
      <c r="D31" s="20">
        <v>672416</v>
      </c>
      <c r="E31" s="19"/>
      <c r="F31" s="14">
        <f t="shared" si="2"/>
        <v>8.6084762540244053E-2</v>
      </c>
      <c r="G31" s="14"/>
      <c r="H31" s="14"/>
      <c r="I31" s="9">
        <v>339064</v>
      </c>
      <c r="J31" s="9">
        <v>333352</v>
      </c>
      <c r="K31" s="9">
        <v>62817</v>
      </c>
      <c r="P31" s="9">
        <v>185370</v>
      </c>
      <c r="Q31" s="9">
        <v>3384</v>
      </c>
      <c r="U31" s="10">
        <v>275.67755699999998</v>
      </c>
      <c r="V31" s="10">
        <v>53.870767000000001</v>
      </c>
    </row>
    <row r="32" spans="1:25" x14ac:dyDescent="0.15">
      <c r="A32" s="18"/>
      <c r="B32" s="18"/>
      <c r="C32" s="8" t="s">
        <v>28</v>
      </c>
      <c r="D32" s="20">
        <v>799036</v>
      </c>
      <c r="E32" s="19"/>
      <c r="F32" s="14">
        <f t="shared" si="2"/>
        <v>0.10229504402201382</v>
      </c>
      <c r="G32" s="34">
        <f>SUM(D22:E33)</f>
        <v>7811092</v>
      </c>
      <c r="H32" s="34"/>
      <c r="I32" s="9">
        <v>400946</v>
      </c>
      <c r="J32" s="9">
        <v>398090</v>
      </c>
      <c r="K32" s="9">
        <v>69376</v>
      </c>
      <c r="P32" s="9">
        <v>219441</v>
      </c>
      <c r="Q32" s="9">
        <v>4119</v>
      </c>
      <c r="U32" s="10">
        <v>274.632182</v>
      </c>
      <c r="V32" s="10">
        <v>59.372117000000003</v>
      </c>
    </row>
    <row r="33" spans="1:22" x14ac:dyDescent="0.15">
      <c r="A33" s="18"/>
      <c r="B33" s="18"/>
      <c r="C33" s="8" t="s">
        <v>29</v>
      </c>
      <c r="D33" s="20">
        <v>678514</v>
      </c>
      <c r="E33" s="19"/>
      <c r="F33" s="14">
        <f t="shared" si="2"/>
        <v>8.6865447238363092E-2</v>
      </c>
      <c r="G33" s="14">
        <f>SUM(D22:E31)/10*12</f>
        <v>7600250.3999999994</v>
      </c>
      <c r="H33" s="14">
        <f>(G32-G33)/G32</f>
        <v>2.6992589512452363E-2</v>
      </c>
      <c r="I33" s="9">
        <v>341450</v>
      </c>
      <c r="J33" s="9">
        <v>337064</v>
      </c>
      <c r="K33" s="9">
        <v>55967</v>
      </c>
      <c r="P33" s="9">
        <v>186625</v>
      </c>
      <c r="Q33" s="9">
        <v>3286</v>
      </c>
      <c r="U33" s="10">
        <v>275.04959400000001</v>
      </c>
      <c r="V33" s="10">
        <v>58.713169999999998</v>
      </c>
    </row>
    <row r="34" spans="1:22" x14ac:dyDescent="0.15">
      <c r="A34" s="18"/>
      <c r="B34" s="18"/>
      <c r="C34" s="8" t="s">
        <v>18</v>
      </c>
      <c r="D34" s="20">
        <v>759036</v>
      </c>
      <c r="E34" s="19"/>
      <c r="F34" s="15">
        <f>D34/SUM(D$34:E$45)</f>
        <v>8.6608497803038309E-2</v>
      </c>
      <c r="G34" s="12">
        <f>SUM(D22:E31)/10*12*(1+$H$95)</f>
        <v>7715337.2646627929</v>
      </c>
      <c r="H34" s="12">
        <f>(G32-G34)/G32</f>
        <v>1.2258815455919236E-2</v>
      </c>
      <c r="I34" s="9">
        <v>390368</v>
      </c>
      <c r="J34" s="9">
        <v>368668</v>
      </c>
      <c r="K34" s="9">
        <v>66286</v>
      </c>
      <c r="P34" s="9">
        <v>209961</v>
      </c>
      <c r="Q34" s="9">
        <v>4132</v>
      </c>
      <c r="U34" s="10">
        <v>276.61533800000001</v>
      </c>
      <c r="V34" s="10">
        <v>62.335937999999999</v>
      </c>
    </row>
    <row r="35" spans="1:22" x14ac:dyDescent="0.15">
      <c r="A35" s="18"/>
      <c r="B35" s="18"/>
      <c r="C35" s="8" t="s">
        <v>19</v>
      </c>
      <c r="D35" s="20">
        <v>733560</v>
      </c>
      <c r="E35" s="19"/>
      <c r="F35" s="15">
        <f t="shared" ref="F35:F45" si="3">D35/SUM(D$34:E$45)</f>
        <v>8.3701602622796259E-2</v>
      </c>
      <c r="G35" s="15"/>
      <c r="H35" s="15"/>
      <c r="I35" s="9">
        <v>392998</v>
      </c>
      <c r="J35" s="9">
        <v>340562</v>
      </c>
      <c r="K35" s="9">
        <v>103250</v>
      </c>
      <c r="P35" s="9">
        <v>203868</v>
      </c>
      <c r="Q35" s="9">
        <v>4305</v>
      </c>
      <c r="U35" s="10">
        <v>277.91591699999998</v>
      </c>
      <c r="V35" s="10">
        <v>41.694915000000002</v>
      </c>
    </row>
    <row r="36" spans="1:22" x14ac:dyDescent="0.15">
      <c r="A36" s="18"/>
      <c r="B36" s="18"/>
      <c r="C36" s="8" t="s">
        <v>20</v>
      </c>
      <c r="D36" s="20">
        <v>717395</v>
      </c>
      <c r="E36" s="19"/>
      <c r="F36" s="15">
        <f t="shared" si="3"/>
        <v>8.1857123089564485E-2</v>
      </c>
      <c r="G36" s="15"/>
      <c r="H36" s="15"/>
      <c r="I36" s="9">
        <v>394491</v>
      </c>
      <c r="J36" s="9">
        <v>322904</v>
      </c>
      <c r="K36" s="9">
        <v>91105</v>
      </c>
      <c r="P36" s="9">
        <v>199427</v>
      </c>
      <c r="Q36" s="9">
        <v>3798</v>
      </c>
      <c r="U36" s="10">
        <v>277.98771900000003</v>
      </c>
      <c r="V36" s="10">
        <v>41.688161999999998</v>
      </c>
    </row>
    <row r="37" spans="1:22" x14ac:dyDescent="0.15">
      <c r="A37" s="18"/>
      <c r="B37" s="18"/>
      <c r="C37" s="8" t="s">
        <v>21</v>
      </c>
      <c r="D37" s="20">
        <v>775981</v>
      </c>
      <c r="E37" s="19"/>
      <c r="F37" s="15">
        <f t="shared" si="3"/>
        <v>8.8541977895250645E-2</v>
      </c>
      <c r="G37" s="15"/>
      <c r="H37" s="15"/>
      <c r="I37" s="9">
        <v>422370</v>
      </c>
      <c r="J37" s="9">
        <v>353611</v>
      </c>
      <c r="K37" s="9">
        <v>63316</v>
      </c>
      <c r="P37" s="9">
        <v>216026</v>
      </c>
      <c r="Q37" s="9">
        <v>3798</v>
      </c>
      <c r="U37" s="10">
        <v>278.39083699999998</v>
      </c>
      <c r="V37" s="10">
        <v>59.984838000000003</v>
      </c>
    </row>
    <row r="38" spans="1:22" x14ac:dyDescent="0.15">
      <c r="A38" s="18"/>
      <c r="B38" s="18"/>
      <c r="C38" s="8" t="s">
        <v>22</v>
      </c>
      <c r="D38" s="20">
        <v>745184</v>
      </c>
      <c r="E38" s="19"/>
      <c r="F38" s="15">
        <f t="shared" si="3"/>
        <v>8.5027939158168128E-2</v>
      </c>
      <c r="G38" s="15"/>
      <c r="H38" s="15"/>
      <c r="I38" s="9">
        <v>398008</v>
      </c>
      <c r="J38" s="9">
        <v>347176</v>
      </c>
      <c r="K38" s="9">
        <v>34696</v>
      </c>
      <c r="P38" s="9">
        <v>208586</v>
      </c>
      <c r="Q38" s="9">
        <v>2706</v>
      </c>
      <c r="U38" s="10">
        <v>279.91207500000002</v>
      </c>
      <c r="V38" s="10">
        <v>77.991698999999997</v>
      </c>
    </row>
    <row r="39" spans="1:22" x14ac:dyDescent="0.15">
      <c r="A39" s="19"/>
      <c r="B39" s="19"/>
      <c r="C39" s="8" t="s">
        <v>23</v>
      </c>
      <c r="D39" s="20">
        <v>595824</v>
      </c>
      <c r="E39" s="19"/>
      <c r="F39" s="15">
        <f t="shared" si="3"/>
        <v>6.7985473146197947E-2</v>
      </c>
      <c r="G39" s="15"/>
      <c r="H39" s="15"/>
      <c r="I39" s="9">
        <v>317224</v>
      </c>
      <c r="J39" s="9">
        <v>278600</v>
      </c>
      <c r="K39" s="9">
        <v>27000</v>
      </c>
      <c r="P39" s="9">
        <v>164847</v>
      </c>
      <c r="Q39" s="9">
        <v>2542</v>
      </c>
      <c r="U39" s="10">
        <v>276.67062800000002</v>
      </c>
      <c r="V39" s="10">
        <v>94.148148000000006</v>
      </c>
    </row>
    <row r="40" spans="1:22" x14ac:dyDescent="0.15">
      <c r="A40" s="17">
        <v>2014</v>
      </c>
      <c r="B40" s="18"/>
      <c r="C40" s="8" t="s">
        <v>24</v>
      </c>
      <c r="D40" s="20">
        <v>646748</v>
      </c>
      <c r="E40" s="19"/>
      <c r="F40" s="15">
        <f t="shared" si="3"/>
        <v>7.37960686148212E-2</v>
      </c>
      <c r="G40" s="15"/>
      <c r="H40" s="15"/>
      <c r="I40" s="9">
        <v>336258</v>
      </c>
      <c r="J40" s="9">
        <v>310490</v>
      </c>
      <c r="K40" s="9">
        <v>30865</v>
      </c>
      <c r="P40" s="9">
        <v>180231</v>
      </c>
      <c r="Q40" s="9">
        <v>2722</v>
      </c>
      <c r="U40" s="10">
        <v>278.67268200000001</v>
      </c>
      <c r="V40" s="10">
        <v>88.190506999999997</v>
      </c>
    </row>
    <row r="41" spans="1:22" x14ac:dyDescent="0.15">
      <c r="A41" s="18"/>
      <c r="B41" s="18"/>
      <c r="C41" s="8" t="s">
        <v>25</v>
      </c>
      <c r="D41" s="20">
        <v>744177</v>
      </c>
      <c r="E41" s="19"/>
      <c r="F41" s="15">
        <f t="shared" si="3"/>
        <v>8.4913037154458609E-2</v>
      </c>
      <c r="G41" s="15"/>
      <c r="H41" s="15"/>
      <c r="I41" s="9">
        <v>364913</v>
      </c>
      <c r="J41" s="9">
        <v>379264</v>
      </c>
      <c r="K41" s="9">
        <v>41555</v>
      </c>
      <c r="P41" s="9">
        <v>205353</v>
      </c>
      <c r="Q41" s="9">
        <v>3248</v>
      </c>
      <c r="U41" s="10">
        <v>275.94644799999998</v>
      </c>
      <c r="V41" s="10">
        <v>78.161473000000001</v>
      </c>
    </row>
    <row r="42" spans="1:22" x14ac:dyDescent="0.15">
      <c r="A42" s="18"/>
      <c r="B42" s="18"/>
      <c r="C42" s="8" t="s">
        <v>26</v>
      </c>
      <c r="D42" s="20">
        <v>781652</v>
      </c>
      <c r="E42" s="19"/>
      <c r="F42" s="15">
        <f t="shared" si="3"/>
        <v>8.9189057600351632E-2</v>
      </c>
      <c r="G42" s="15"/>
      <c r="H42" s="15"/>
      <c r="I42" s="9">
        <v>386164</v>
      </c>
      <c r="J42" s="9">
        <v>395488</v>
      </c>
      <c r="K42" s="9">
        <v>56635</v>
      </c>
      <c r="P42" s="9">
        <v>215711</v>
      </c>
      <c r="Q42" s="9">
        <v>3464</v>
      </c>
      <c r="U42" s="10">
        <v>275.96807799999999</v>
      </c>
      <c r="V42" s="10">
        <v>61.163590999999997</v>
      </c>
    </row>
    <row r="43" spans="1:22" x14ac:dyDescent="0.15">
      <c r="A43" s="18"/>
      <c r="B43" s="18"/>
      <c r="C43" s="8" t="s">
        <v>27</v>
      </c>
      <c r="D43" s="20">
        <v>686041</v>
      </c>
      <c r="E43" s="19"/>
      <c r="F43" s="15">
        <f t="shared" si="3"/>
        <v>7.8279528825107386E-2</v>
      </c>
      <c r="G43" s="15"/>
      <c r="H43" s="15"/>
      <c r="I43" s="9">
        <v>323383</v>
      </c>
      <c r="J43" s="9">
        <v>362658</v>
      </c>
      <c r="K43" s="9">
        <v>68209</v>
      </c>
      <c r="P43" s="9">
        <v>185854</v>
      </c>
      <c r="Q43" s="9">
        <v>3529</v>
      </c>
      <c r="U43" s="10">
        <v>270.908007</v>
      </c>
      <c r="V43" s="10">
        <v>51.738039999999998</v>
      </c>
    </row>
    <row r="44" spans="1:22" x14ac:dyDescent="0.15">
      <c r="A44" s="18"/>
      <c r="B44" s="18"/>
      <c r="C44" s="8" t="s">
        <v>28</v>
      </c>
      <c r="D44" s="20">
        <v>827454</v>
      </c>
      <c r="E44" s="19"/>
      <c r="F44" s="15">
        <f t="shared" si="3"/>
        <v>9.4415216065002541E-2</v>
      </c>
      <c r="G44" s="34">
        <f>SUM(D34:E45)</f>
        <v>8763989.9000000004</v>
      </c>
      <c r="H44" s="34"/>
      <c r="I44" s="9">
        <v>396767</v>
      </c>
      <c r="J44" s="9">
        <v>430687</v>
      </c>
      <c r="K44" s="9">
        <v>66541</v>
      </c>
      <c r="P44" s="9">
        <v>227988</v>
      </c>
      <c r="Q44" s="9">
        <v>3702</v>
      </c>
      <c r="U44" s="10">
        <v>275.529516</v>
      </c>
      <c r="V44" s="10">
        <v>55.634872000000001</v>
      </c>
    </row>
    <row r="45" spans="1:22" x14ac:dyDescent="0.15">
      <c r="A45" s="18"/>
      <c r="B45" s="18"/>
      <c r="C45" s="8" t="s">
        <v>29</v>
      </c>
      <c r="D45" s="20">
        <v>750937.9</v>
      </c>
      <c r="E45" s="19"/>
      <c r="F45" s="15">
        <f t="shared" si="3"/>
        <v>8.5684478025242816E-2</v>
      </c>
      <c r="G45" s="14">
        <f>SUM(D34:E43)/10*12</f>
        <v>8622717.6000000015</v>
      </c>
      <c r="H45" s="14">
        <f>(G44-G45)/G44</f>
        <v>1.6119632908294299E-2</v>
      </c>
      <c r="I45" s="9">
        <v>353201.4</v>
      </c>
      <c r="J45" s="9">
        <v>397736.5</v>
      </c>
      <c r="K45" s="9">
        <v>59408.2</v>
      </c>
      <c r="P45" s="9">
        <v>204847</v>
      </c>
      <c r="Q45" s="9">
        <v>3428</v>
      </c>
      <c r="U45" s="10">
        <v>272.78820300000001</v>
      </c>
      <c r="V45" s="10">
        <v>57.702472</v>
      </c>
    </row>
    <row r="46" spans="1:22" x14ac:dyDescent="0.15">
      <c r="A46" s="18"/>
      <c r="B46" s="18"/>
      <c r="C46" s="8" t="s">
        <v>18</v>
      </c>
      <c r="D46" s="20">
        <v>867834</v>
      </c>
      <c r="E46" s="19"/>
      <c r="F46" s="16">
        <f>D46/SUM(D$46:E$57)</f>
        <v>9.212719169040616E-2</v>
      </c>
      <c r="G46" s="12">
        <f>SUM(D34:E43)/10*12*(1+$H$95)</f>
        <v>8753287.1840569545</v>
      </c>
      <c r="H46" s="12">
        <f>(G44-G46)/G44</f>
        <v>1.2212150019759737E-3</v>
      </c>
      <c r="I46" s="9">
        <v>400719</v>
      </c>
      <c r="J46" s="9">
        <v>467115</v>
      </c>
      <c r="K46" s="9">
        <v>68228</v>
      </c>
      <c r="P46" s="9">
        <v>237218</v>
      </c>
      <c r="Q46" s="9">
        <v>3968</v>
      </c>
      <c r="U46" s="10">
        <v>273.34490199999999</v>
      </c>
      <c r="V46" s="10">
        <v>58.157941000000001</v>
      </c>
    </row>
    <row r="47" spans="1:22" x14ac:dyDescent="0.15">
      <c r="A47" s="18"/>
      <c r="B47" s="18"/>
      <c r="C47" s="8" t="s">
        <v>19</v>
      </c>
      <c r="D47" s="20">
        <v>796878</v>
      </c>
      <c r="E47" s="19"/>
      <c r="F47" s="16">
        <f t="shared" ref="F47:F57" si="4">D47/SUM(D$46:E$57)</f>
        <v>8.459467163059696E-2</v>
      </c>
      <c r="G47" s="16"/>
      <c r="H47" s="16"/>
      <c r="I47" s="9">
        <v>375720</v>
      </c>
      <c r="J47" s="9">
        <v>421158</v>
      </c>
      <c r="K47" s="9">
        <v>97217</v>
      </c>
      <c r="P47" s="9">
        <v>220488</v>
      </c>
      <c r="Q47" s="9">
        <v>4402</v>
      </c>
      <c r="U47" s="10">
        <v>276.68978199999998</v>
      </c>
      <c r="V47" s="10">
        <v>45.280146000000002</v>
      </c>
    </row>
    <row r="48" spans="1:22" x14ac:dyDescent="0.15">
      <c r="A48" s="18"/>
      <c r="B48" s="18"/>
      <c r="C48" s="8" t="s">
        <v>20</v>
      </c>
      <c r="D48" s="20">
        <v>800207</v>
      </c>
      <c r="E48" s="19"/>
      <c r="F48" s="16">
        <f t="shared" si="4"/>
        <v>8.4948070346408236E-2</v>
      </c>
      <c r="G48" s="16"/>
      <c r="H48" s="16"/>
      <c r="I48" s="9">
        <v>405094</v>
      </c>
      <c r="J48" s="9">
        <v>395113</v>
      </c>
      <c r="K48" s="9">
        <v>75730</v>
      </c>
      <c r="P48" s="9">
        <v>220421</v>
      </c>
      <c r="Q48" s="9">
        <v>3711</v>
      </c>
      <c r="U48" s="10">
        <v>275.45497599999999</v>
      </c>
      <c r="V48" s="10">
        <v>49.003036999999999</v>
      </c>
    </row>
    <row r="49" spans="1:22" x14ac:dyDescent="0.15">
      <c r="A49" s="18"/>
      <c r="B49" s="18"/>
      <c r="C49" s="8" t="s">
        <v>21</v>
      </c>
      <c r="D49" s="20">
        <v>855830</v>
      </c>
      <c r="E49" s="19"/>
      <c r="F49" s="16">
        <f t="shared" si="4"/>
        <v>9.0852875624140461E-2</v>
      </c>
      <c r="G49" s="16"/>
      <c r="H49" s="16"/>
      <c r="I49" s="9">
        <v>440075</v>
      </c>
      <c r="J49" s="9">
        <v>415755</v>
      </c>
      <c r="K49" s="9">
        <v>60010</v>
      </c>
      <c r="P49" s="9">
        <v>240625</v>
      </c>
      <c r="Q49" s="9">
        <v>3877</v>
      </c>
      <c r="U49" s="10">
        <v>281.15980999999999</v>
      </c>
      <c r="V49" s="10">
        <v>64.605898999999994</v>
      </c>
    </row>
    <row r="50" spans="1:22" x14ac:dyDescent="0.15">
      <c r="A50" s="18"/>
      <c r="B50" s="18"/>
      <c r="C50" s="8" t="s">
        <v>22</v>
      </c>
      <c r="D50" s="20">
        <v>802509</v>
      </c>
      <c r="E50" s="19"/>
      <c r="F50" s="16">
        <f t="shared" si="4"/>
        <v>8.5192445186840063E-2</v>
      </c>
      <c r="G50" s="16"/>
      <c r="H50" s="16"/>
      <c r="I50" s="9">
        <v>417525</v>
      </c>
      <c r="J50" s="9">
        <v>384984</v>
      </c>
      <c r="K50" s="9">
        <v>38646</v>
      </c>
      <c r="P50" s="9">
        <v>226565</v>
      </c>
      <c r="Q50" s="9">
        <v>3070</v>
      </c>
      <c r="U50" s="10">
        <v>282.32082100000002</v>
      </c>
      <c r="V50" s="10">
        <v>79.439010999999994</v>
      </c>
    </row>
    <row r="51" spans="1:22" x14ac:dyDescent="0.15">
      <c r="A51" s="19"/>
      <c r="B51" s="19"/>
      <c r="C51" s="8" t="s">
        <v>23</v>
      </c>
      <c r="D51" s="20">
        <v>665936</v>
      </c>
      <c r="E51" s="19"/>
      <c r="F51" s="16">
        <f t="shared" si="4"/>
        <v>7.0694180598527279E-2</v>
      </c>
      <c r="G51" s="16"/>
      <c r="H51" s="16"/>
      <c r="I51" s="9">
        <v>355101</v>
      </c>
      <c r="J51" s="9">
        <v>310835</v>
      </c>
      <c r="K51" s="9">
        <v>24858</v>
      </c>
      <c r="P51" s="9">
        <v>188504</v>
      </c>
      <c r="Q51" s="9">
        <v>2224</v>
      </c>
      <c r="U51" s="10">
        <v>283.06624099999999</v>
      </c>
      <c r="V51" s="10">
        <v>89.468179000000006</v>
      </c>
    </row>
    <row r="52" spans="1:22" x14ac:dyDescent="0.15">
      <c r="A52" s="17">
        <v>2015</v>
      </c>
      <c r="B52" s="18"/>
      <c r="C52" s="8" t="s">
        <v>24</v>
      </c>
      <c r="D52" s="20">
        <v>663327</v>
      </c>
      <c r="E52" s="19"/>
      <c r="F52" s="16">
        <f t="shared" si="4"/>
        <v>7.0417215368863223E-2</v>
      </c>
      <c r="G52" s="16"/>
      <c r="H52" s="16"/>
      <c r="I52" s="9">
        <v>340204</v>
      </c>
      <c r="J52" s="9">
        <v>323123</v>
      </c>
      <c r="K52" s="9">
        <v>25284</v>
      </c>
      <c r="P52" s="9">
        <v>182062</v>
      </c>
      <c r="Q52" s="9">
        <v>2338</v>
      </c>
      <c r="U52" s="10">
        <v>274.46794699999998</v>
      </c>
      <c r="V52" s="10">
        <v>92.469545999999994</v>
      </c>
    </row>
    <row r="53" spans="1:22" x14ac:dyDescent="0.15">
      <c r="A53" s="18"/>
      <c r="B53" s="18"/>
      <c r="C53" s="8" t="s">
        <v>25</v>
      </c>
      <c r="D53" s="20">
        <v>768276</v>
      </c>
      <c r="E53" s="19"/>
      <c r="F53" s="16">
        <f t="shared" si="4"/>
        <v>8.1558351393398371E-2</v>
      </c>
      <c r="G53" s="16"/>
      <c r="H53" s="16"/>
      <c r="I53" s="9">
        <v>384936</v>
      </c>
      <c r="J53" s="9">
        <v>383340</v>
      </c>
      <c r="K53" s="9">
        <v>35450</v>
      </c>
      <c r="P53" s="9">
        <v>216821</v>
      </c>
      <c r="Q53" s="9">
        <v>2780</v>
      </c>
      <c r="U53" s="10">
        <v>282.21758799999998</v>
      </c>
      <c r="V53" s="10">
        <v>78.420310000000001</v>
      </c>
    </row>
    <row r="54" spans="1:22" x14ac:dyDescent="0.15">
      <c r="A54" s="18"/>
      <c r="B54" s="18"/>
      <c r="C54" s="8" t="s">
        <v>26</v>
      </c>
      <c r="D54" s="20">
        <v>831582</v>
      </c>
      <c r="E54" s="19"/>
      <c r="F54" s="16">
        <f t="shared" si="4"/>
        <v>8.8278765662893291E-2</v>
      </c>
      <c r="G54" s="16"/>
      <c r="H54" s="16"/>
      <c r="I54" s="9">
        <v>420303</v>
      </c>
      <c r="J54" s="9">
        <v>411279</v>
      </c>
      <c r="K54" s="9">
        <v>62087</v>
      </c>
      <c r="P54" s="9">
        <v>234817</v>
      </c>
      <c r="Q54" s="9">
        <v>3373</v>
      </c>
      <c r="U54" s="10">
        <v>282.37383699999998</v>
      </c>
      <c r="V54" s="10">
        <v>54.326993000000002</v>
      </c>
    </row>
    <row r="55" spans="1:22" x14ac:dyDescent="0.15">
      <c r="A55" s="18"/>
      <c r="B55" s="18"/>
      <c r="C55" s="8" t="s">
        <v>27</v>
      </c>
      <c r="D55" s="20">
        <v>733638</v>
      </c>
      <c r="E55" s="19"/>
      <c r="F55" s="16">
        <f t="shared" si="4"/>
        <v>7.788126376399887E-2</v>
      </c>
      <c r="G55" s="16"/>
      <c r="H55" s="16"/>
      <c r="I55" s="9">
        <v>345259</v>
      </c>
      <c r="J55" s="9">
        <v>388379</v>
      </c>
      <c r="K55" s="9">
        <v>70800</v>
      </c>
      <c r="P55" s="9">
        <v>201839</v>
      </c>
      <c r="Q55" s="9">
        <v>3565</v>
      </c>
      <c r="U55" s="10">
        <v>275.1207</v>
      </c>
      <c r="V55" s="10">
        <v>50.353107000000001</v>
      </c>
    </row>
    <row r="56" spans="1:22" x14ac:dyDescent="0.15">
      <c r="A56" s="18"/>
      <c r="B56" s="18"/>
      <c r="C56" s="8" t="s">
        <v>28</v>
      </c>
      <c r="D56" s="20">
        <v>829587</v>
      </c>
      <c r="E56" s="19"/>
      <c r="F56" s="16">
        <f t="shared" si="4"/>
        <v>8.8066981211693693E-2</v>
      </c>
      <c r="G56" s="34">
        <f>SUM(D46:E57)</f>
        <v>9419955</v>
      </c>
      <c r="H56" s="34"/>
      <c r="I56" s="9">
        <v>390013</v>
      </c>
      <c r="J56" s="9">
        <v>439574</v>
      </c>
      <c r="K56" s="9">
        <v>64911</v>
      </c>
      <c r="P56" s="9">
        <v>228893</v>
      </c>
      <c r="Q56" s="9">
        <v>3077</v>
      </c>
      <c r="U56" s="10">
        <v>275.91199</v>
      </c>
      <c r="V56" s="10">
        <v>47.403368</v>
      </c>
    </row>
    <row r="57" spans="1:22" x14ac:dyDescent="0.15">
      <c r="A57" s="18"/>
      <c r="B57" s="18"/>
      <c r="C57" s="8" t="s">
        <v>29</v>
      </c>
      <c r="D57" s="20">
        <v>804351</v>
      </c>
      <c r="E57" s="19"/>
      <c r="F57" s="16">
        <f t="shared" si="4"/>
        <v>8.538798752223338E-2</v>
      </c>
      <c r="G57" s="14">
        <f>SUM(D46:E55)/10*12</f>
        <v>9343220.3999999985</v>
      </c>
      <c r="H57" s="14">
        <f>(G56-G57)/G56</f>
        <v>8.1459624807126464E-3</v>
      </c>
      <c r="I57" s="9">
        <v>384192</v>
      </c>
      <c r="J57" s="9">
        <v>420159</v>
      </c>
      <c r="K57" s="9">
        <v>59849</v>
      </c>
      <c r="P57" s="9">
        <v>224104</v>
      </c>
      <c r="Q57" s="9">
        <v>2899</v>
      </c>
      <c r="U57" s="10">
        <v>278.61468400000001</v>
      </c>
      <c r="V57" s="10">
        <v>48.438569999999999</v>
      </c>
    </row>
    <row r="58" spans="1:22" x14ac:dyDescent="0.15">
      <c r="A58" s="18"/>
      <c r="B58" s="18"/>
      <c r="C58" s="8" t="s">
        <v>18</v>
      </c>
      <c r="D58" s="20">
        <v>842141</v>
      </c>
      <c r="E58" s="19"/>
      <c r="F58" s="15">
        <f>D58/SUM(D$58:E$69)</f>
        <v>0.10284024805994803</v>
      </c>
      <c r="G58" s="12">
        <f>SUM(D46:E55)/10*12*(1+$H$95)</f>
        <v>9484700.2046245206</v>
      </c>
      <c r="H58" s="12">
        <f>(G56-G58)/G56</f>
        <v>-6.8731968066217527E-3</v>
      </c>
      <c r="I58" s="9">
        <v>403044</v>
      </c>
      <c r="J58" s="9">
        <v>439097</v>
      </c>
      <c r="K58" s="9">
        <v>63344</v>
      </c>
      <c r="P58" s="9">
        <v>235020</v>
      </c>
      <c r="Q58" s="9">
        <v>3099</v>
      </c>
      <c r="U58" s="10">
        <v>279.07440700000001</v>
      </c>
      <c r="V58" s="10">
        <v>48.923338999999999</v>
      </c>
    </row>
    <row r="59" spans="1:22" x14ac:dyDescent="0.15">
      <c r="A59" s="18"/>
      <c r="B59" s="18"/>
      <c r="C59" s="8" t="s">
        <v>19</v>
      </c>
      <c r="D59" s="20">
        <v>738850</v>
      </c>
      <c r="E59" s="19"/>
      <c r="F59" s="15">
        <f t="shared" ref="F59:F69" si="5">D59/SUM(D$58:E$69)</f>
        <v>9.0226597777679274E-2</v>
      </c>
      <c r="G59" s="15"/>
      <c r="H59" s="15"/>
      <c r="I59" s="9">
        <v>362432</v>
      </c>
      <c r="J59" s="9">
        <v>376418</v>
      </c>
      <c r="K59" s="9">
        <v>106465</v>
      </c>
      <c r="P59" s="9">
        <v>202205</v>
      </c>
      <c r="Q59" s="9">
        <v>3642</v>
      </c>
      <c r="U59" s="10">
        <v>273.67530599999998</v>
      </c>
      <c r="V59" s="10">
        <v>34.208424999999998</v>
      </c>
    </row>
    <row r="60" spans="1:22" x14ac:dyDescent="0.15">
      <c r="A60" s="18"/>
      <c r="B60" s="18"/>
      <c r="C60" s="8" t="s">
        <v>20</v>
      </c>
      <c r="D60" s="20">
        <v>740717</v>
      </c>
      <c r="E60" s="19"/>
      <c r="F60" s="15">
        <f t="shared" si="5"/>
        <v>9.0454591359666048E-2</v>
      </c>
      <c r="G60" s="15"/>
      <c r="H60" s="15"/>
      <c r="I60" s="9">
        <v>385500</v>
      </c>
      <c r="J60" s="9">
        <v>355217</v>
      </c>
      <c r="K60" s="9">
        <v>89037</v>
      </c>
      <c r="P60" s="9">
        <v>206101</v>
      </c>
      <c r="Q60" s="9">
        <v>3110</v>
      </c>
      <c r="U60" s="10">
        <v>278.24526800000001</v>
      </c>
      <c r="V60" s="10">
        <v>34.929299</v>
      </c>
    </row>
    <row r="61" spans="1:22" x14ac:dyDescent="0.15">
      <c r="A61" s="18"/>
      <c r="B61" s="18"/>
      <c r="C61" s="8" t="s">
        <v>21</v>
      </c>
      <c r="D61" s="20">
        <v>750518</v>
      </c>
      <c r="E61" s="19"/>
      <c r="F61" s="15">
        <f t="shared" si="5"/>
        <v>9.1651466076887442E-2</v>
      </c>
      <c r="G61" s="15"/>
      <c r="H61" s="15"/>
      <c r="I61" s="9">
        <v>415284</v>
      </c>
      <c r="J61" s="9">
        <v>335234</v>
      </c>
      <c r="K61" s="9">
        <v>56562</v>
      </c>
      <c r="P61" s="9">
        <v>211038</v>
      </c>
      <c r="Q61" s="9">
        <v>2962</v>
      </c>
      <c r="U61" s="10">
        <v>281.18979200000001</v>
      </c>
      <c r="V61" s="10">
        <v>52.367314</v>
      </c>
    </row>
    <row r="62" spans="1:22" x14ac:dyDescent="0.15">
      <c r="A62" s="18"/>
      <c r="B62" s="18"/>
      <c r="C62" s="8" t="s">
        <v>22</v>
      </c>
      <c r="D62" s="20">
        <v>712327</v>
      </c>
      <c r="E62" s="19"/>
      <c r="F62" s="15">
        <f t="shared" si="5"/>
        <v>8.6987672349165518E-2</v>
      </c>
      <c r="G62" s="15"/>
      <c r="H62" s="15"/>
      <c r="I62" s="9">
        <v>392193</v>
      </c>
      <c r="J62" s="9">
        <v>320134</v>
      </c>
      <c r="K62" s="9">
        <v>21841</v>
      </c>
      <c r="P62" s="9">
        <v>204241</v>
      </c>
      <c r="Q62" s="9">
        <v>1306</v>
      </c>
      <c r="U62" s="10">
        <v>286.72365400000001</v>
      </c>
      <c r="V62" s="10">
        <v>59.795797</v>
      </c>
    </row>
    <row r="63" spans="1:22" x14ac:dyDescent="0.15">
      <c r="A63" s="19"/>
      <c r="B63" s="19"/>
      <c r="C63" s="8" t="s">
        <v>23</v>
      </c>
      <c r="D63" s="20">
        <v>591982</v>
      </c>
      <c r="E63" s="19"/>
      <c r="F63" s="15">
        <f t="shared" si="5"/>
        <v>7.2291428308352348E-2</v>
      </c>
      <c r="G63" s="15"/>
      <c r="H63" s="15"/>
      <c r="I63" s="9">
        <v>333669</v>
      </c>
      <c r="J63" s="9">
        <v>258313</v>
      </c>
      <c r="K63" s="9">
        <v>11844</v>
      </c>
      <c r="P63" s="9">
        <v>166758</v>
      </c>
      <c r="Q63" s="9">
        <v>769</v>
      </c>
      <c r="U63" s="10">
        <v>281.69437599999998</v>
      </c>
      <c r="V63" s="10">
        <v>64.927389000000005</v>
      </c>
    </row>
    <row r="64" spans="1:22" x14ac:dyDescent="0.15">
      <c r="A64" s="17">
        <v>2016</v>
      </c>
      <c r="B64" s="18"/>
      <c r="C64" s="8" t="s">
        <v>24</v>
      </c>
      <c r="D64" s="20">
        <v>519539</v>
      </c>
      <c r="E64" s="19"/>
      <c r="F64" s="15">
        <f t="shared" si="5"/>
        <v>6.3444862127384052E-2</v>
      </c>
      <c r="G64" s="15"/>
      <c r="H64" s="15"/>
      <c r="I64" s="9">
        <v>280811</v>
      </c>
      <c r="J64" s="9">
        <v>238728</v>
      </c>
      <c r="K64" s="9">
        <v>14623</v>
      </c>
      <c r="P64" s="9">
        <v>149533</v>
      </c>
      <c r="Q64" s="9">
        <v>1163</v>
      </c>
      <c r="U64" s="10">
        <v>287.818624</v>
      </c>
      <c r="V64" s="10">
        <v>79.532244000000006</v>
      </c>
    </row>
    <row r="65" spans="1:22" x14ac:dyDescent="0.15">
      <c r="A65" s="18"/>
      <c r="B65" s="18"/>
      <c r="C65" s="8" t="s">
        <v>25</v>
      </c>
      <c r="D65" s="20">
        <v>648555</v>
      </c>
      <c r="E65" s="19"/>
      <c r="F65" s="15">
        <f t="shared" si="5"/>
        <v>7.9199987983626957E-2</v>
      </c>
      <c r="G65" s="15"/>
      <c r="H65" s="15"/>
      <c r="I65" s="9">
        <v>357959</v>
      </c>
      <c r="J65" s="9">
        <v>290596</v>
      </c>
      <c r="K65" s="9">
        <v>22187</v>
      </c>
      <c r="P65" s="9">
        <v>187583</v>
      </c>
      <c r="Q65" s="9">
        <v>1489</v>
      </c>
      <c r="U65" s="10">
        <v>289.23221599999999</v>
      </c>
      <c r="V65" s="10">
        <v>67.111372000000003</v>
      </c>
    </row>
    <row r="66" spans="1:22" x14ac:dyDescent="0.15">
      <c r="A66" s="18"/>
      <c r="B66" s="18"/>
      <c r="C66" s="8" t="s">
        <v>26</v>
      </c>
      <c r="D66" s="20">
        <v>656129</v>
      </c>
      <c r="E66" s="19"/>
      <c r="F66" s="15">
        <f t="shared" si="5"/>
        <v>8.0124906778467786E-2</v>
      </c>
      <c r="G66" s="15"/>
      <c r="H66" s="15"/>
      <c r="I66" s="9">
        <v>353006</v>
      </c>
      <c r="J66" s="9">
        <v>303123</v>
      </c>
      <c r="K66" s="9">
        <v>53030</v>
      </c>
      <c r="P66" s="9">
        <v>190647</v>
      </c>
      <c r="Q66" s="9">
        <v>2268</v>
      </c>
      <c r="U66" s="10">
        <v>290.563289</v>
      </c>
      <c r="V66" s="10">
        <v>42.768244000000003</v>
      </c>
    </row>
    <row r="67" spans="1:22" x14ac:dyDescent="0.15">
      <c r="A67" s="18"/>
      <c r="B67" s="18"/>
      <c r="C67" s="8" t="s">
        <v>27</v>
      </c>
      <c r="D67" s="20">
        <v>649692</v>
      </c>
      <c r="E67" s="19"/>
      <c r="F67" s="15">
        <f t="shared" si="5"/>
        <v>7.9338835708704064E-2</v>
      </c>
      <c r="G67" s="15"/>
      <c r="H67" s="15"/>
      <c r="I67" s="9">
        <v>323238</v>
      </c>
      <c r="J67" s="9">
        <v>326454</v>
      </c>
      <c r="K67" s="9">
        <v>59861</v>
      </c>
      <c r="P67" s="9">
        <v>183108</v>
      </c>
      <c r="Q67" s="9">
        <v>2627</v>
      </c>
      <c r="U67" s="10">
        <v>281.83816300000001</v>
      </c>
      <c r="V67" s="10">
        <v>43.768062999999998</v>
      </c>
    </row>
    <row r="68" spans="1:22" x14ac:dyDescent="0.15">
      <c r="A68" s="18"/>
      <c r="B68" s="18"/>
      <c r="C68" s="8" t="s">
        <v>28</v>
      </c>
      <c r="D68" s="20">
        <v>719797</v>
      </c>
      <c r="E68" s="19"/>
      <c r="F68" s="15">
        <f t="shared" si="5"/>
        <v>8.789989091233702E-2</v>
      </c>
      <c r="G68" s="34">
        <f>SUM(D58:E69)</f>
        <v>8188827</v>
      </c>
      <c r="H68" s="34"/>
      <c r="I68" s="9">
        <v>348037</v>
      </c>
      <c r="J68" s="9">
        <v>371760</v>
      </c>
      <c r="K68" s="9">
        <v>56174</v>
      </c>
      <c r="P68" s="9">
        <v>204032</v>
      </c>
      <c r="Q68" s="9">
        <v>2220</v>
      </c>
      <c r="U68" s="10">
        <v>283.457697</v>
      </c>
      <c r="V68" s="10">
        <v>39.520063</v>
      </c>
    </row>
    <row r="69" spans="1:22" x14ac:dyDescent="0.15">
      <c r="A69" s="18"/>
      <c r="B69" s="18"/>
      <c r="C69" s="8" t="s">
        <v>29</v>
      </c>
      <c r="D69" s="20">
        <v>618580</v>
      </c>
      <c r="E69" s="19"/>
      <c r="F69" s="15">
        <f t="shared" si="5"/>
        <v>7.5539512557781477E-2</v>
      </c>
      <c r="G69" s="14">
        <f>SUM(D58:E67)/10*12</f>
        <v>8220540</v>
      </c>
      <c r="H69" s="14">
        <f>(G68-G69)/G68</f>
        <v>-3.8727158358578097E-3</v>
      </c>
      <c r="I69" s="9">
        <v>300194</v>
      </c>
      <c r="J69" s="9">
        <v>318386</v>
      </c>
      <c r="K69" s="9">
        <v>52742</v>
      </c>
      <c r="P69" s="9">
        <v>175728</v>
      </c>
      <c r="Q69" s="9">
        <v>2872</v>
      </c>
      <c r="U69" s="10">
        <v>284.0829</v>
      </c>
      <c r="V69" s="10">
        <v>54.453755999999998</v>
      </c>
    </row>
    <row r="70" spans="1:22" x14ac:dyDescent="0.15">
      <c r="A70" s="18"/>
      <c r="B70" s="18"/>
      <c r="C70" s="8" t="s">
        <v>18</v>
      </c>
      <c r="D70" s="20">
        <v>548031</v>
      </c>
      <c r="E70" s="19"/>
      <c r="F70" s="16">
        <f>D70/SUM(D$70:E$81)</f>
        <v>7.8499321119548993E-2</v>
      </c>
      <c r="G70" s="12">
        <f>SUM(D58:E67)/10*12*(1+$H$95)</f>
        <v>8345019.605887074</v>
      </c>
      <c r="H70" s="12">
        <f>(G68-G70)/G68</f>
        <v>-1.9073868075009281E-2</v>
      </c>
      <c r="I70" s="9">
        <v>278613</v>
      </c>
      <c r="J70" s="9">
        <v>269418</v>
      </c>
      <c r="K70" s="9">
        <v>46105</v>
      </c>
      <c r="P70" s="9">
        <v>157321</v>
      </c>
      <c r="Q70" s="9">
        <v>1839</v>
      </c>
      <c r="U70" s="10">
        <v>287.065878</v>
      </c>
      <c r="V70" s="10">
        <v>39.887214</v>
      </c>
    </row>
    <row r="71" spans="1:22" x14ac:dyDescent="0.15">
      <c r="A71" s="18"/>
      <c r="B71" s="18"/>
      <c r="C71" s="8" t="s">
        <v>19</v>
      </c>
      <c r="D71" s="20">
        <v>618113</v>
      </c>
      <c r="E71" s="19"/>
      <c r="F71" s="16">
        <f t="shared" ref="F71:F81" si="6">D71/SUM(D$70:E$81)</f>
        <v>8.8537785043488026E-2</v>
      </c>
      <c r="G71" s="16"/>
      <c r="H71" s="16"/>
      <c r="I71" s="9">
        <v>327118</v>
      </c>
      <c r="J71" s="9">
        <v>290995</v>
      </c>
      <c r="K71" s="9">
        <v>95139</v>
      </c>
      <c r="P71" s="9">
        <v>179148</v>
      </c>
      <c r="Q71" s="9">
        <v>2999</v>
      </c>
      <c r="U71" s="10">
        <v>287.466857</v>
      </c>
      <c r="V71" s="10">
        <v>31.522299</v>
      </c>
    </row>
    <row r="72" spans="1:22" x14ac:dyDescent="0.15">
      <c r="A72" s="18"/>
      <c r="B72" s="18"/>
      <c r="C72" s="8" t="s">
        <v>20</v>
      </c>
      <c r="D72" s="20">
        <v>551444</v>
      </c>
      <c r="E72" s="19"/>
      <c r="F72" s="16">
        <f t="shared" si="6"/>
        <v>7.8988195258021129E-2</v>
      </c>
      <c r="G72" s="16"/>
      <c r="H72" s="16"/>
      <c r="I72" s="9">
        <v>295400</v>
      </c>
      <c r="J72" s="9">
        <v>256044</v>
      </c>
      <c r="K72" s="9">
        <v>73266</v>
      </c>
      <c r="P72" s="9">
        <v>159644</v>
      </c>
      <c r="Q72" s="9">
        <v>2140</v>
      </c>
      <c r="U72" s="10">
        <v>289.50174500000003</v>
      </c>
      <c r="V72" s="10">
        <v>29.208637</v>
      </c>
    </row>
    <row r="73" spans="1:22" x14ac:dyDescent="0.15">
      <c r="A73" s="18"/>
      <c r="B73" s="18"/>
      <c r="C73" s="8" t="s">
        <v>21</v>
      </c>
      <c r="D73" s="20">
        <v>570087</v>
      </c>
      <c r="E73" s="19"/>
      <c r="F73" s="16">
        <f t="shared" si="6"/>
        <v>8.165859682952302E-2</v>
      </c>
      <c r="G73" s="16"/>
      <c r="H73" s="16"/>
      <c r="I73" s="9">
        <v>310961</v>
      </c>
      <c r="J73" s="9">
        <v>259126</v>
      </c>
      <c r="K73" s="9">
        <v>32283</v>
      </c>
      <c r="P73" s="9">
        <v>165800</v>
      </c>
      <c r="Q73" s="9">
        <v>1476</v>
      </c>
      <c r="U73" s="10">
        <v>290.83280300000001</v>
      </c>
      <c r="V73" s="10">
        <v>45.720658</v>
      </c>
    </row>
    <row r="74" spans="1:22" x14ac:dyDescent="0.15">
      <c r="A74" s="18"/>
      <c r="B74" s="18"/>
      <c r="C74" s="8" t="s">
        <v>22</v>
      </c>
      <c r="D74" s="20">
        <v>669121</v>
      </c>
      <c r="E74" s="19"/>
      <c r="F74" s="16">
        <f t="shared" si="6"/>
        <v>9.5844111458719933E-2</v>
      </c>
      <c r="G74" s="16"/>
      <c r="H74" s="16"/>
      <c r="I74" s="9">
        <v>388157</v>
      </c>
      <c r="J74" s="9">
        <v>280964</v>
      </c>
      <c r="K74" s="9">
        <v>20366</v>
      </c>
      <c r="P74" s="9">
        <v>196887</v>
      </c>
      <c r="Q74" s="9">
        <v>1507</v>
      </c>
      <c r="U74" s="10">
        <v>294.247229</v>
      </c>
      <c r="V74" s="10">
        <v>73.995874999999998</v>
      </c>
    </row>
    <row r="75" spans="1:22" x14ac:dyDescent="0.15">
      <c r="A75" s="19"/>
      <c r="B75" s="19"/>
      <c r="C75" s="8" t="s">
        <v>23</v>
      </c>
      <c r="D75" s="20">
        <v>518895</v>
      </c>
      <c r="E75" s="19"/>
      <c r="F75" s="16">
        <f t="shared" si="6"/>
        <v>7.4325914468941309E-2</v>
      </c>
      <c r="G75" s="16"/>
      <c r="H75" s="16"/>
      <c r="I75" s="9">
        <v>296336</v>
      </c>
      <c r="J75" s="9">
        <v>222559</v>
      </c>
      <c r="K75" s="9">
        <v>16143</v>
      </c>
      <c r="P75" s="9">
        <v>151420</v>
      </c>
      <c r="Q75" s="9">
        <v>1602</v>
      </c>
      <c r="U75" s="10">
        <v>291.812409</v>
      </c>
      <c r="V75" s="10">
        <v>99.238060000000004</v>
      </c>
    </row>
    <row r="76" spans="1:22" x14ac:dyDescent="0.15">
      <c r="A76" s="17">
        <v>2017</v>
      </c>
      <c r="B76" s="18"/>
      <c r="C76" s="8" t="s">
        <v>24</v>
      </c>
      <c r="D76" s="20">
        <v>468501</v>
      </c>
      <c r="E76" s="19"/>
      <c r="F76" s="16">
        <f t="shared" si="6"/>
        <v>6.7107536697431025E-2</v>
      </c>
      <c r="G76" s="16"/>
      <c r="H76" s="16"/>
      <c r="I76" s="9">
        <v>277703</v>
      </c>
      <c r="J76" s="9">
        <v>190798</v>
      </c>
      <c r="K76" s="9">
        <v>11218</v>
      </c>
      <c r="P76" s="9">
        <v>138624</v>
      </c>
      <c r="Q76" s="9">
        <v>947</v>
      </c>
      <c r="U76" s="10">
        <v>295.88837599999999</v>
      </c>
      <c r="V76" s="10">
        <v>84.417900000000003</v>
      </c>
    </row>
    <row r="77" spans="1:22" x14ac:dyDescent="0.15">
      <c r="A77" s="18"/>
      <c r="B77" s="18"/>
      <c r="C77" s="8" t="s">
        <v>25</v>
      </c>
      <c r="D77" s="20">
        <v>569120</v>
      </c>
      <c r="E77" s="19"/>
      <c r="F77" s="16">
        <f t="shared" si="6"/>
        <v>8.1520084877603136E-2</v>
      </c>
      <c r="G77" s="16"/>
      <c r="H77" s="16"/>
      <c r="I77" s="9">
        <v>306977</v>
      </c>
      <c r="J77" s="9">
        <v>262143</v>
      </c>
      <c r="K77" s="9">
        <v>16095</v>
      </c>
      <c r="P77" s="9">
        <v>168142</v>
      </c>
      <c r="Q77" s="9">
        <v>1193</v>
      </c>
      <c r="U77" s="10">
        <v>295.44208600000002</v>
      </c>
      <c r="V77" s="10">
        <v>74.122398000000004</v>
      </c>
    </row>
    <row r="78" spans="1:22" x14ac:dyDescent="0.15">
      <c r="A78" s="18"/>
      <c r="B78" s="18"/>
      <c r="C78" s="8" t="s">
        <v>26</v>
      </c>
      <c r="D78" s="20">
        <v>636159</v>
      </c>
      <c r="E78" s="19"/>
      <c r="F78" s="16">
        <f t="shared" si="6"/>
        <v>9.112267303143648E-2</v>
      </c>
      <c r="G78" s="16"/>
      <c r="H78" s="16"/>
      <c r="I78" s="9">
        <v>343744</v>
      </c>
      <c r="J78" s="9">
        <v>292415</v>
      </c>
      <c r="K78" s="9">
        <v>34307</v>
      </c>
      <c r="P78" s="9">
        <v>187461</v>
      </c>
      <c r="Q78" s="9">
        <v>1729</v>
      </c>
      <c r="U78" s="10">
        <v>294.676331</v>
      </c>
      <c r="V78" s="10">
        <v>50.397877999999999</v>
      </c>
    </row>
    <row r="79" spans="1:22" x14ac:dyDescent="0.15">
      <c r="A79" s="18"/>
      <c r="B79" s="18"/>
      <c r="C79" s="8" t="s">
        <v>27</v>
      </c>
      <c r="D79" s="20">
        <v>490529</v>
      </c>
      <c r="E79" s="19"/>
      <c r="F79" s="16">
        <f t="shared" si="6"/>
        <v>7.0262801720069212E-2</v>
      </c>
      <c r="G79" s="16"/>
      <c r="H79" s="16"/>
      <c r="I79" s="9">
        <v>262668</v>
      </c>
      <c r="J79" s="9">
        <v>227861</v>
      </c>
      <c r="K79" s="9">
        <v>30157</v>
      </c>
      <c r="P79" s="9">
        <v>146771</v>
      </c>
      <c r="Q79" s="9">
        <v>1365</v>
      </c>
      <c r="U79" s="10">
        <v>299.20962900000001</v>
      </c>
      <c r="V79" s="10">
        <v>45.263123</v>
      </c>
    </row>
    <row r="80" spans="1:22" x14ac:dyDescent="0.15">
      <c r="A80" s="18"/>
      <c r="B80" s="18"/>
      <c r="C80" s="8" t="s">
        <v>28</v>
      </c>
      <c r="D80" s="20">
        <v>682362</v>
      </c>
      <c r="E80" s="19"/>
      <c r="F80" s="16">
        <f t="shared" si="6"/>
        <v>9.7740736852071672E-2</v>
      </c>
      <c r="G80" s="34">
        <f>SUM(D70:E81)</f>
        <v>6981347</v>
      </c>
      <c r="H80" s="34"/>
      <c r="I80" s="9">
        <v>374691</v>
      </c>
      <c r="J80" s="9">
        <v>307671</v>
      </c>
      <c r="K80" s="9">
        <v>35375</v>
      </c>
      <c r="P80" s="9">
        <v>201955</v>
      </c>
      <c r="Q80" s="9">
        <v>1723</v>
      </c>
      <c r="U80" s="10">
        <v>295.96460500000001</v>
      </c>
      <c r="V80" s="10">
        <v>48.706713999999998</v>
      </c>
    </row>
    <row r="81" spans="1:23" x14ac:dyDescent="0.15">
      <c r="A81" s="18"/>
      <c r="B81" s="18"/>
      <c r="C81" s="8" t="s">
        <v>29</v>
      </c>
      <c r="D81" s="20">
        <v>658985</v>
      </c>
      <c r="E81" s="19"/>
      <c r="F81" s="16">
        <f t="shared" si="6"/>
        <v>9.4392242643146093E-2</v>
      </c>
      <c r="G81" s="14">
        <f>SUM(D70:E79)/10*12</f>
        <v>6768000</v>
      </c>
      <c r="H81" s="14">
        <f>(G80-G81)/G80</f>
        <v>3.055957539426131E-2</v>
      </c>
      <c r="I81" s="9">
        <v>338914</v>
      </c>
      <c r="J81" s="9">
        <v>320071</v>
      </c>
      <c r="K81" s="9">
        <v>31470</v>
      </c>
      <c r="P81" s="9">
        <v>195344</v>
      </c>
      <c r="Q81" s="9">
        <v>1579</v>
      </c>
      <c r="U81" s="10">
        <v>296.43163299999998</v>
      </c>
      <c r="V81" s="10">
        <v>50.174770000000002</v>
      </c>
    </row>
    <row r="82" spans="1:23" x14ac:dyDescent="0.15">
      <c r="A82" s="18"/>
      <c r="B82" s="18"/>
      <c r="C82" s="8" t="s">
        <v>18</v>
      </c>
      <c r="D82" s="20">
        <v>633023</v>
      </c>
      <c r="E82" s="19"/>
      <c r="F82" s="4"/>
      <c r="G82" s="12">
        <f>SUM(D70:E79)/10*12*(1+$H$95)</f>
        <v>6870484.5049891761</v>
      </c>
      <c r="H82" s="12">
        <f>(G80-G82)/G80</f>
        <v>1.5879814455695147E-2</v>
      </c>
      <c r="I82" s="9">
        <v>336004</v>
      </c>
      <c r="J82" s="9">
        <v>297019</v>
      </c>
      <c r="K82" s="9">
        <v>31286</v>
      </c>
      <c r="P82" s="9">
        <v>189064</v>
      </c>
      <c r="Q82" s="9">
        <v>1380</v>
      </c>
      <c r="U82" s="10">
        <v>298.668453</v>
      </c>
      <c r="V82" s="10">
        <v>44.109186000000001</v>
      </c>
    </row>
    <row r="83" spans="1:23" x14ac:dyDescent="0.15">
      <c r="A83" s="18"/>
      <c r="B83" s="18"/>
      <c r="C83" s="8" t="s">
        <v>19</v>
      </c>
      <c r="D83" s="20">
        <v>677153</v>
      </c>
      <c r="E83" s="19"/>
      <c r="F83" s="4"/>
      <c r="G83" s="12"/>
      <c r="H83" s="12"/>
      <c r="I83" s="9">
        <v>369289</v>
      </c>
      <c r="J83" s="9">
        <v>307864</v>
      </c>
      <c r="K83" s="9">
        <v>84962</v>
      </c>
      <c r="P83" s="9">
        <v>200335</v>
      </c>
      <c r="Q83" s="9">
        <v>2621</v>
      </c>
      <c r="U83" s="10">
        <v>295.84894400000002</v>
      </c>
      <c r="V83" s="10">
        <v>30.849084999999999</v>
      </c>
    </row>
    <row r="84" spans="1:23" x14ac:dyDescent="0.15">
      <c r="A84" s="18"/>
      <c r="B84" s="18"/>
      <c r="C84" s="8" t="s">
        <v>20</v>
      </c>
      <c r="D84" s="20">
        <v>612915</v>
      </c>
      <c r="E84" s="19"/>
      <c r="F84" s="4"/>
      <c r="G84" s="12"/>
      <c r="H84" s="12"/>
      <c r="I84" s="9">
        <v>331788</v>
      </c>
      <c r="J84" s="9">
        <v>281127</v>
      </c>
      <c r="K84" s="9">
        <v>72866</v>
      </c>
      <c r="P84" s="9">
        <v>181447</v>
      </c>
      <c r="Q84" s="9">
        <v>2386</v>
      </c>
      <c r="U84" s="10">
        <v>296.03941800000001</v>
      </c>
      <c r="V84" s="10">
        <v>32.745038999999998</v>
      </c>
    </row>
    <row r="85" spans="1:23" x14ac:dyDescent="0.15">
      <c r="A85" s="18"/>
      <c r="B85" s="18"/>
      <c r="C85" s="8" t="s">
        <v>21</v>
      </c>
      <c r="D85" s="20">
        <v>592794</v>
      </c>
      <c r="E85" s="19"/>
      <c r="F85" s="4"/>
      <c r="G85" s="12"/>
      <c r="H85" s="12"/>
      <c r="I85" s="9">
        <v>327371</v>
      </c>
      <c r="J85" s="9">
        <v>265423</v>
      </c>
      <c r="K85" s="9">
        <v>35462</v>
      </c>
      <c r="P85" s="9">
        <v>177413</v>
      </c>
      <c r="Q85" s="9">
        <v>1557</v>
      </c>
      <c r="U85" s="10">
        <v>299.28271899999999</v>
      </c>
      <c r="V85" s="10">
        <v>43.906153000000003</v>
      </c>
    </row>
    <row r="86" spans="1:23" x14ac:dyDescent="0.15">
      <c r="A86" s="18"/>
      <c r="B86" s="18"/>
      <c r="C86" s="8" t="s">
        <v>22</v>
      </c>
      <c r="D86" s="20">
        <v>632484</v>
      </c>
      <c r="E86" s="19"/>
      <c r="F86" s="4"/>
      <c r="G86" s="12"/>
      <c r="H86" s="12"/>
      <c r="I86" s="9">
        <v>358323</v>
      </c>
      <c r="J86" s="9">
        <v>274161</v>
      </c>
      <c r="K86" s="9">
        <v>20428</v>
      </c>
      <c r="P86" s="9">
        <v>192897</v>
      </c>
      <c r="Q86" s="9">
        <v>1556</v>
      </c>
      <c r="U86" s="10">
        <v>304.98320899999999</v>
      </c>
      <c r="V86" s="10">
        <v>76.169962999999996</v>
      </c>
    </row>
    <row r="87" spans="1:23" x14ac:dyDescent="0.15">
      <c r="A87" s="19"/>
      <c r="B87" s="19"/>
      <c r="C87" s="8" t="s">
        <v>23</v>
      </c>
      <c r="D87" s="20">
        <v>504453</v>
      </c>
      <c r="E87" s="19"/>
      <c r="F87" s="4"/>
      <c r="G87" s="12"/>
      <c r="H87" s="12"/>
      <c r="I87" s="9">
        <v>276536</v>
      </c>
      <c r="J87" s="9">
        <v>227917</v>
      </c>
      <c r="K87" s="9">
        <v>9184</v>
      </c>
      <c r="P87" s="9">
        <v>150762</v>
      </c>
      <c r="Q87" s="9">
        <v>826</v>
      </c>
      <c r="U87" s="10">
        <v>298.86233199999998</v>
      </c>
      <c r="V87" s="10">
        <v>89.939024000000003</v>
      </c>
    </row>
    <row r="88" spans="1:23" x14ac:dyDescent="0.15">
      <c r="A88" s="17">
        <v>2018</v>
      </c>
      <c r="B88" s="18"/>
      <c r="C88" s="8" t="s">
        <v>24</v>
      </c>
      <c r="D88" s="20">
        <v>540958.6</v>
      </c>
      <c r="E88" s="19"/>
      <c r="F88" s="4"/>
      <c r="G88" s="12"/>
      <c r="H88" s="12"/>
      <c r="I88" s="9">
        <v>305338.8</v>
      </c>
      <c r="J88" s="9">
        <v>235619.8</v>
      </c>
      <c r="K88" s="9">
        <v>12371.1</v>
      </c>
      <c r="P88" s="9">
        <v>163523</v>
      </c>
      <c r="Q88" s="9">
        <v>1119</v>
      </c>
      <c r="U88" s="10">
        <v>302.28376100000003</v>
      </c>
      <c r="V88" s="10">
        <v>90.452748999999997</v>
      </c>
    </row>
    <row r="89" spans="1:23" x14ac:dyDescent="0.15">
      <c r="A89" s="18"/>
      <c r="B89" s="18"/>
      <c r="C89" s="8" t="s">
        <v>25</v>
      </c>
      <c r="D89" s="20">
        <v>609239</v>
      </c>
      <c r="E89" s="19"/>
      <c r="F89" s="4"/>
      <c r="G89" s="12"/>
      <c r="H89" s="12"/>
      <c r="I89" s="9">
        <v>320769</v>
      </c>
      <c r="J89" s="9">
        <v>288470</v>
      </c>
      <c r="K89" s="9">
        <v>16622</v>
      </c>
      <c r="P89" s="9">
        <v>182189</v>
      </c>
      <c r="Q89" s="9">
        <v>1053</v>
      </c>
      <c r="U89" s="10">
        <v>299.04356100000001</v>
      </c>
      <c r="V89" s="10">
        <v>63.349777000000003</v>
      </c>
    </row>
    <row r="90" spans="1:23" x14ac:dyDescent="0.15">
      <c r="A90" s="18"/>
      <c r="B90" s="18"/>
      <c r="C90" s="8" t="s">
        <v>26</v>
      </c>
      <c r="D90" s="20">
        <v>619708</v>
      </c>
      <c r="E90" s="19"/>
      <c r="F90" s="4"/>
      <c r="G90" s="12">
        <f>SUM(D82:E91)/10*12*(1+0.015)</f>
        <v>7357115.3627999984</v>
      </c>
      <c r="H90" s="12"/>
      <c r="I90" s="9">
        <v>318940</v>
      </c>
      <c r="J90" s="9">
        <v>300768</v>
      </c>
      <c r="K90" s="9">
        <v>36199</v>
      </c>
      <c r="P90" s="9">
        <v>185744</v>
      </c>
      <c r="Q90" s="9">
        <v>1489</v>
      </c>
      <c r="U90" s="10">
        <v>299.72825899999998</v>
      </c>
      <c r="V90" s="10">
        <v>41.133732999999999</v>
      </c>
    </row>
    <row r="91" spans="1:23" x14ac:dyDescent="0.15">
      <c r="A91" s="19"/>
      <c r="B91" s="19"/>
      <c r="C91" s="8" t="s">
        <v>27</v>
      </c>
      <c r="D91" s="20">
        <v>617597</v>
      </c>
      <c r="E91" s="19"/>
      <c r="F91" s="4"/>
      <c r="G91" s="14">
        <f>SUM(D82:E91)/10*12</f>
        <v>7248389.5199999996</v>
      </c>
      <c r="H91" s="12"/>
      <c r="I91" s="9">
        <v>293034</v>
      </c>
      <c r="J91" s="9">
        <v>324563</v>
      </c>
      <c r="K91" s="9">
        <v>41177</v>
      </c>
      <c r="P91" s="9">
        <v>179890</v>
      </c>
      <c r="Q91" s="9">
        <v>1483</v>
      </c>
      <c r="U91" s="10">
        <v>291.27408300000002</v>
      </c>
      <c r="V91" s="10">
        <v>36.015250999999999</v>
      </c>
    </row>
    <row r="92" spans="1:23" ht="5" customHeight="1" x14ac:dyDescent="0.15"/>
    <row r="93" spans="1:23" ht="17" customHeight="1" x14ac:dyDescent="0.15">
      <c r="A93" s="21" t="s">
        <v>30</v>
      </c>
      <c r="B93" s="22"/>
      <c r="C93" s="22"/>
      <c r="D93" s="23">
        <v>43191</v>
      </c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</row>
    <row r="95" spans="1:23" x14ac:dyDescent="0.15">
      <c r="H95" s="11">
        <f>AVERAGE(H81,H69,H57,H45,H33,H21)</f>
        <v>1.5142509602419663E-2</v>
      </c>
    </row>
    <row r="96" spans="1:23" x14ac:dyDescent="0.15">
      <c r="H96" s="11">
        <f>AVERAGE(H82,H70,H58,H46,H34,H22)</f>
        <v>2.2929559705945159E-4</v>
      </c>
    </row>
  </sheetData>
  <mergeCells count="108">
    <mergeCell ref="A7:B7"/>
    <mergeCell ref="D7:K7"/>
    <mergeCell ref="P7:Q7"/>
    <mergeCell ref="U7:V7"/>
    <mergeCell ref="A8:B8"/>
    <mergeCell ref="D8:K8"/>
    <mergeCell ref="P8:Q8"/>
    <mergeCell ref="U8:V8"/>
    <mergeCell ref="B2:D2"/>
    <mergeCell ref="E2:Y3"/>
    <mergeCell ref="A6:B6"/>
    <mergeCell ref="D6:K6"/>
    <mergeCell ref="P6:Q6"/>
    <mergeCell ref="U6:V6"/>
    <mergeCell ref="A9:B9"/>
    <mergeCell ref="D9:E9"/>
    <mergeCell ref="A10:B15"/>
    <mergeCell ref="D10:E10"/>
    <mergeCell ref="D11:E11"/>
    <mergeCell ref="D12:E12"/>
    <mergeCell ref="D13:E13"/>
    <mergeCell ref="D14:E14"/>
    <mergeCell ref="D15:E15"/>
    <mergeCell ref="A28:B39"/>
    <mergeCell ref="D28:E28"/>
    <mergeCell ref="D29:E29"/>
    <mergeCell ref="D30:E30"/>
    <mergeCell ref="D31:E31"/>
    <mergeCell ref="D32:E32"/>
    <mergeCell ref="D33:E33"/>
    <mergeCell ref="A16:B27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34:E34"/>
    <mergeCell ref="D35:E35"/>
    <mergeCell ref="D36:E36"/>
    <mergeCell ref="D37:E37"/>
    <mergeCell ref="D38:E38"/>
    <mergeCell ref="D39:E39"/>
    <mergeCell ref="D25:E25"/>
    <mergeCell ref="D26:E26"/>
    <mergeCell ref="D27:E27"/>
    <mergeCell ref="A52:B63"/>
    <mergeCell ref="D52:E52"/>
    <mergeCell ref="D53:E53"/>
    <mergeCell ref="D54:E54"/>
    <mergeCell ref="D55:E55"/>
    <mergeCell ref="D56:E56"/>
    <mergeCell ref="D57:E57"/>
    <mergeCell ref="A40:B51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58:E58"/>
    <mergeCell ref="D59:E59"/>
    <mergeCell ref="D60:E60"/>
    <mergeCell ref="D61:E61"/>
    <mergeCell ref="D62:E62"/>
    <mergeCell ref="D63:E63"/>
    <mergeCell ref="D49:E49"/>
    <mergeCell ref="D50:E50"/>
    <mergeCell ref="D51:E51"/>
    <mergeCell ref="D73:E73"/>
    <mergeCell ref="D74:E74"/>
    <mergeCell ref="D75:E75"/>
    <mergeCell ref="A76:B87"/>
    <mergeCell ref="D76:E76"/>
    <mergeCell ref="D77:E77"/>
    <mergeCell ref="D78:E78"/>
    <mergeCell ref="D79:E79"/>
    <mergeCell ref="D80:E80"/>
    <mergeCell ref="D81:E81"/>
    <mergeCell ref="A64:B75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A88:B91"/>
    <mergeCell ref="D88:E88"/>
    <mergeCell ref="D89:E89"/>
    <mergeCell ref="D90:E90"/>
    <mergeCell ref="D91:E91"/>
    <mergeCell ref="A93:C93"/>
    <mergeCell ref="D93:W93"/>
    <mergeCell ref="D82:E82"/>
    <mergeCell ref="D83:E83"/>
    <mergeCell ref="D84:E84"/>
    <mergeCell ref="D85:E85"/>
    <mergeCell ref="D86:E86"/>
    <mergeCell ref="D87:E87"/>
  </mergeCells>
  <phoneticPr fontId="0" type="noConversion"/>
  <pageMargins left="0" right="0" top="0" bottom="0.59055118110236227" header="0" footer="0"/>
  <pageSetup paperSize="9" orientation="landscape" horizontalDpi="0" verticalDpi="0"/>
  <headerFooter alignWithMargins="0">
    <oddFooter>&amp;L&amp;"Verdana"&amp;9Prepared by MLA on:  &amp;C&amp;"Verdana"&amp;9Page &amp;P of &amp;N &amp;R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Australia - Cattle slaughter an</vt:lpstr>
      <vt:lpstr>'Australia - Cattle slaughter 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2018-07-06T00:46:16Z</dcterms:created>
  <dcterms:modified xsi:type="dcterms:W3CDTF">2018-07-08T03:16:51Z</dcterms:modified>
</cp:coreProperties>
</file>