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\Desktop\GitHub\demo_for_ccgb\Summary\"/>
    </mc:Choice>
  </mc:AlternateContent>
  <xr:revisionPtr revIDLastSave="0" documentId="13_ncr:1_{32593958-8D1E-4FB6-A5B1-9F3126A88FC4}" xr6:coauthVersionLast="46" xr6:coauthVersionMax="46" xr10:uidLastSave="{00000000-0000-0000-0000-000000000000}"/>
  <bookViews>
    <workbookView xWindow="-108" yWindow="-108" windowWidth="23256" windowHeight="13176" activeTab="1" xr2:uid="{9F4B9699-7361-44C9-88F2-01D9ADA6A8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2" l="1"/>
  <c r="D54" i="2"/>
  <c r="E54" i="2"/>
  <c r="F54" i="2"/>
  <c r="G54" i="2"/>
  <c r="B54" i="2"/>
  <c r="C39" i="2"/>
  <c r="D39" i="2"/>
  <c r="E39" i="2"/>
  <c r="F39" i="2"/>
  <c r="G39" i="2"/>
  <c r="B39" i="2"/>
  <c r="B40" i="2"/>
  <c r="B28" i="2"/>
  <c r="B14" i="2"/>
  <c r="C53" i="2"/>
  <c r="C55" i="2" s="1"/>
  <c r="D53" i="2"/>
  <c r="E53" i="2"/>
  <c r="E55" i="2" s="1"/>
  <c r="E56" i="2" s="1"/>
  <c r="E58" i="2" s="1"/>
  <c r="F53" i="2"/>
  <c r="F55" i="2" s="1"/>
  <c r="G53" i="2"/>
  <c r="G55" i="2" s="1"/>
  <c r="G56" i="2" s="1"/>
  <c r="G58" i="2" s="1"/>
  <c r="B53" i="2"/>
  <c r="C38" i="2"/>
  <c r="D38" i="2"/>
  <c r="D40" i="2" s="1"/>
  <c r="E38" i="2"/>
  <c r="E40" i="2" s="1"/>
  <c r="F38" i="2"/>
  <c r="F40" i="2" s="1"/>
  <c r="G38" i="2"/>
  <c r="G40" i="2" s="1"/>
  <c r="G42" i="2" s="1"/>
  <c r="B38" i="2"/>
  <c r="C24" i="2"/>
  <c r="C25" i="2" s="1"/>
  <c r="D24" i="2"/>
  <c r="D25" i="2" s="1"/>
  <c r="D26" i="2" s="1"/>
  <c r="D28" i="2" s="1"/>
  <c r="E24" i="2"/>
  <c r="E25" i="2" s="1"/>
  <c r="F24" i="2"/>
  <c r="F25" i="2" s="1"/>
  <c r="G24" i="2"/>
  <c r="G25" i="2" s="1"/>
  <c r="G27" i="2" s="1"/>
  <c r="B24" i="2"/>
  <c r="B10" i="2"/>
  <c r="C10" i="2"/>
  <c r="C11" i="2" s="1"/>
  <c r="D10" i="2"/>
  <c r="D11" i="2" s="1"/>
  <c r="D13" i="2" s="1"/>
  <c r="E10" i="2"/>
  <c r="E11" i="2" s="1"/>
  <c r="E13" i="2" s="1"/>
  <c r="F10" i="2"/>
  <c r="F11" i="2" s="1"/>
  <c r="G10" i="2"/>
  <c r="G11" i="2" s="1"/>
  <c r="B11" i="2"/>
  <c r="B12" i="2" s="1"/>
  <c r="B55" i="2"/>
  <c r="B25" i="2"/>
  <c r="I3" i="1"/>
  <c r="I4" i="1"/>
  <c r="I5" i="1"/>
  <c r="I6" i="1"/>
  <c r="I2" i="1"/>
  <c r="I10" i="1"/>
  <c r="I11" i="1"/>
  <c r="I12" i="1"/>
  <c r="I13" i="1"/>
  <c r="I9" i="1"/>
  <c r="I17" i="1"/>
  <c r="I18" i="1"/>
  <c r="I19" i="1"/>
  <c r="I20" i="1"/>
  <c r="I16" i="1"/>
  <c r="K17" i="1"/>
  <c r="K18" i="1"/>
  <c r="K19" i="1"/>
  <c r="K20" i="1"/>
  <c r="K16" i="1"/>
  <c r="C27" i="1"/>
  <c r="E27" i="1" s="1"/>
  <c r="I27" i="1" s="1"/>
  <c r="C26" i="1"/>
  <c r="E26" i="1" s="1"/>
  <c r="I26" i="1" s="1"/>
  <c r="C25" i="1"/>
  <c r="E25" i="1" s="1"/>
  <c r="I25" i="1" s="1"/>
  <c r="C24" i="1"/>
  <c r="E24" i="1" s="1"/>
  <c r="I24" i="1" s="1"/>
  <c r="C23" i="1"/>
  <c r="E23" i="1" s="1"/>
  <c r="I23" i="1" s="1"/>
  <c r="C20" i="1"/>
  <c r="E20" i="1" s="1"/>
  <c r="C19" i="1"/>
  <c r="E19" i="1" s="1"/>
  <c r="C18" i="1"/>
  <c r="E18" i="1" s="1"/>
  <c r="C17" i="1"/>
  <c r="E17" i="1" s="1"/>
  <c r="C16" i="1"/>
  <c r="E16" i="1" s="1"/>
  <c r="C13" i="1"/>
  <c r="E13" i="1" s="1"/>
  <c r="C12" i="1"/>
  <c r="E12" i="1" s="1"/>
  <c r="C11" i="1"/>
  <c r="E11" i="1" s="1"/>
  <c r="C10" i="1"/>
  <c r="E10" i="1" s="1"/>
  <c r="C9" i="1"/>
  <c r="E9" i="1" s="1"/>
  <c r="C3" i="1"/>
  <c r="C4" i="1"/>
  <c r="C5" i="1"/>
  <c r="C6" i="1"/>
  <c r="E3" i="1"/>
  <c r="G3" i="1" s="1"/>
  <c r="E4" i="1"/>
  <c r="G4" i="1" s="1"/>
  <c r="E5" i="1"/>
  <c r="G5" i="1" s="1"/>
  <c r="E6" i="1"/>
  <c r="G6" i="1" s="1"/>
  <c r="G2" i="1"/>
  <c r="E2" i="1"/>
  <c r="C2" i="1"/>
  <c r="G57" i="2" l="1"/>
  <c r="G59" i="2" s="1"/>
  <c r="F56" i="2"/>
  <c r="F58" i="2" s="1"/>
  <c r="F57" i="2"/>
  <c r="F59" i="2" s="1"/>
  <c r="E57" i="2"/>
  <c r="E59" i="2" s="1"/>
  <c r="F13" i="2"/>
  <c r="F12" i="2"/>
  <c r="F14" i="2" s="1"/>
  <c r="F42" i="2"/>
  <c r="F41" i="2"/>
  <c r="F43" i="2" s="1"/>
  <c r="E41" i="2"/>
  <c r="E43" i="2" s="1"/>
  <c r="E42" i="2"/>
  <c r="G41" i="2"/>
  <c r="G43" i="2" s="1"/>
  <c r="F27" i="2"/>
  <c r="F26" i="2"/>
  <c r="F28" i="2" s="1"/>
  <c r="E27" i="2"/>
  <c r="E26" i="2"/>
  <c r="E28" i="2" s="1"/>
  <c r="G26" i="2"/>
  <c r="G28" i="2" s="1"/>
  <c r="G12" i="2"/>
  <c r="G14" i="2" s="1"/>
  <c r="G13" i="2"/>
  <c r="E12" i="2"/>
  <c r="E14" i="2" s="1"/>
  <c r="D41" i="2"/>
  <c r="D43" i="2" s="1"/>
  <c r="C40" i="2"/>
  <c r="C42" i="2" s="1"/>
  <c r="D55" i="2"/>
  <c r="D56" i="2" s="1"/>
  <c r="D58" i="2" s="1"/>
  <c r="C13" i="2"/>
  <c r="C12" i="2"/>
  <c r="C14" i="2" s="1"/>
  <c r="D12" i="2"/>
  <c r="D14" i="2" s="1"/>
  <c r="B13" i="2"/>
  <c r="B57" i="2"/>
  <c r="B59" i="2" s="1"/>
  <c r="B56" i="2"/>
  <c r="B58" i="2" s="1"/>
  <c r="C57" i="2"/>
  <c r="C59" i="2" s="1"/>
  <c r="C56" i="2"/>
  <c r="C58" i="2" s="1"/>
  <c r="D57" i="2"/>
  <c r="D59" i="2" s="1"/>
  <c r="B42" i="2"/>
  <c r="B41" i="2"/>
  <c r="B43" i="2" s="1"/>
  <c r="D42" i="2"/>
  <c r="B27" i="2"/>
  <c r="B26" i="2"/>
  <c r="C27" i="2"/>
  <c r="C26" i="2"/>
  <c r="C28" i="2" s="1"/>
  <c r="D27" i="2"/>
  <c r="G26" i="1"/>
  <c r="G23" i="1"/>
  <c r="G27" i="1"/>
  <c r="G24" i="1"/>
  <c r="G25" i="1"/>
  <c r="G17" i="1"/>
  <c r="G18" i="1"/>
  <c r="G19" i="1"/>
  <c r="G16" i="1"/>
  <c r="G20" i="1"/>
  <c r="G10" i="1"/>
  <c r="G11" i="1"/>
  <c r="G12" i="1"/>
  <c r="G9" i="1"/>
  <c r="G13" i="1"/>
  <c r="C41" i="2" l="1"/>
  <c r="C43" i="2" s="1"/>
</calcChain>
</file>

<file path=xl/sharedStrings.xml><?xml version="1.0" encoding="utf-8"?>
<sst xmlns="http://schemas.openxmlformats.org/spreadsheetml/2006/main" count="161" uniqueCount="26">
  <si>
    <t>theta</t>
  </si>
  <si>
    <t>b_vulgatus</t>
  </si>
  <si>
    <t>b_ovatus</t>
  </si>
  <si>
    <t>a_putredinis</t>
  </si>
  <si>
    <t>b_uniformis</t>
  </si>
  <si>
    <t>e_rectale</t>
  </si>
  <si>
    <t>N_e</t>
  </si>
  <si>
    <t>Nu_a</t>
  </si>
  <si>
    <t>N_a</t>
  </si>
  <si>
    <t>Nu_b</t>
  </si>
  <si>
    <t>N_2</t>
  </si>
  <si>
    <t>T_12</t>
  </si>
  <si>
    <t>T_12 (scaled)</t>
  </si>
  <si>
    <t>T_23</t>
  </si>
  <si>
    <t>T_23 (scaled)</t>
  </si>
  <si>
    <t>Theta</t>
  </si>
  <si>
    <t>two_epoch</t>
  </si>
  <si>
    <t>exponential</t>
  </si>
  <si>
    <t>bottleneck</t>
  </si>
  <si>
    <t>three_epoch</t>
  </si>
  <si>
    <t>N/A</t>
  </si>
  <si>
    <t>exp_time (years)</t>
  </si>
  <si>
    <t>LL</t>
  </si>
  <si>
    <t>no singletons</t>
  </si>
  <si>
    <t>no singletons or doubletons</t>
  </si>
  <si>
    <t>N_b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</si>
</sst>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5AD1F-39C1-48D3-93E8-7D0B7093A3C0}">
  <dimension ref="A1:K27"/>
  <sheetViews>
    <sheetView workbookViewId="0">
      <selection activeCell="D27" sqref="D27"/>
    </sheetView>
  </sheetViews>
  <sheetFormatPr defaultRowHeight="14.4" x14ac:dyDescent="0.3"/>
  <cols>
    <col min="1" max="2" width="8.88671875" style="1"/>
    <col min="3" max="3" width="12" style="1" bestFit="1" customWidth="1"/>
    <col min="4" max="8" width="8.88671875" style="1"/>
    <col min="9" max="9" width="12" style="1" bestFit="1" customWidth="1"/>
    <col min="10" max="16384" width="8.88671875" style="1"/>
  </cols>
  <sheetData>
    <row r="1" spans="1:11" x14ac:dyDescent="0.3"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11" x14ac:dyDescent="0.3">
      <c r="A2" s="1" t="s">
        <v>1</v>
      </c>
      <c r="B2" s="1">
        <v>2167.1324156300002</v>
      </c>
      <c r="C2" s="1">
        <f>B2/4*1000000000</f>
        <v>541783103907.50006</v>
      </c>
      <c r="D2" s="1">
        <v>0.99063456999999999</v>
      </c>
      <c r="E2" s="1">
        <f>C2/D2</f>
        <v>546905105388.66016</v>
      </c>
      <c r="F2" s="1">
        <v>1.53009861</v>
      </c>
      <c r="G2" s="1">
        <f>E2*F2</f>
        <v>836818741557.09241</v>
      </c>
      <c r="H2" s="1">
        <v>0.44283702000000003</v>
      </c>
      <c r="I2" s="1">
        <f>H2*E2*2</f>
        <v>484379654186.20044</v>
      </c>
    </row>
    <row r="3" spans="1:11" x14ac:dyDescent="0.3">
      <c r="A3" s="1" t="s">
        <v>2</v>
      </c>
      <c r="B3" s="1">
        <v>1957.72401913</v>
      </c>
      <c r="C3" s="1">
        <f t="shared" ref="C3:C6" si="0">B3/4*1000000000</f>
        <v>489431004782.5</v>
      </c>
      <c r="D3" s="1">
        <v>1.46992089</v>
      </c>
      <c r="E3" s="1">
        <f t="shared" ref="E3:E6" si="1">C3/D3</f>
        <v>332964180665.87244</v>
      </c>
      <c r="F3" s="1">
        <v>1.4264051499999999</v>
      </c>
      <c r="G3" s="1">
        <f t="shared" ref="G3:G6" si="2">E3*F3</f>
        <v>474941822067.33081</v>
      </c>
      <c r="H3" s="1">
        <v>0.61551285</v>
      </c>
      <c r="I3" s="1">
        <f t="shared" ref="I3:I6" si="3">H3*E3*2</f>
        <v>409887463579.13208</v>
      </c>
    </row>
    <row r="4" spans="1:11" x14ac:dyDescent="0.3">
      <c r="A4" s="1" t="s">
        <v>3</v>
      </c>
      <c r="B4" s="1">
        <v>108.22875029399999</v>
      </c>
      <c r="C4" s="1">
        <f t="shared" si="0"/>
        <v>27057187573.5</v>
      </c>
      <c r="D4" s="1">
        <v>0.272608089</v>
      </c>
      <c r="E4" s="1">
        <f t="shared" si="1"/>
        <v>99253062052.388336</v>
      </c>
      <c r="F4" s="1">
        <v>0.29316045499999999</v>
      </c>
      <c r="G4" s="1">
        <f t="shared" si="2"/>
        <v>29097072831.421398</v>
      </c>
      <c r="H4" s="1">
        <v>2.6738432800000001E-9</v>
      </c>
      <c r="I4" s="1">
        <f t="shared" si="3"/>
        <v>530.77426597640317</v>
      </c>
    </row>
    <row r="5" spans="1:11" x14ac:dyDescent="0.3">
      <c r="A5" s="1" t="s">
        <v>4</v>
      </c>
      <c r="B5" s="1">
        <v>1657.2316013499999</v>
      </c>
      <c r="C5" s="1">
        <f t="shared" si="0"/>
        <v>414307900337.5</v>
      </c>
      <c r="D5" s="1">
        <v>1.4011938799999999</v>
      </c>
      <c r="E5" s="1">
        <f t="shared" si="1"/>
        <v>295682065309.54877</v>
      </c>
      <c r="F5" s="1">
        <v>1.81254464</v>
      </c>
      <c r="G5" s="1">
        <f t="shared" si="2"/>
        <v>535936942620.95258</v>
      </c>
      <c r="H5" s="1">
        <v>0.49713158000000002</v>
      </c>
      <c r="I5" s="1">
        <f t="shared" si="3"/>
        <v>293985784609.99835</v>
      </c>
    </row>
    <row r="6" spans="1:11" x14ac:dyDescent="0.3">
      <c r="A6" s="1" t="s">
        <v>5</v>
      </c>
      <c r="B6" s="1">
        <v>7771.2552429300003</v>
      </c>
      <c r="C6" s="1">
        <f t="shared" si="0"/>
        <v>1942813810732.5</v>
      </c>
      <c r="D6" s="1">
        <v>2.0649440999999999</v>
      </c>
      <c r="E6" s="1">
        <f t="shared" si="1"/>
        <v>940855401718.86499</v>
      </c>
      <c r="F6" s="1">
        <v>1.7472376999999999</v>
      </c>
      <c r="G6" s="1">
        <f t="shared" si="2"/>
        <v>1643898028131.8457</v>
      </c>
      <c r="H6" s="1">
        <v>0.77825979000000001</v>
      </c>
      <c r="I6" s="1">
        <f t="shared" si="3"/>
        <v>1464459854724.179</v>
      </c>
    </row>
    <row r="8" spans="1:11" x14ac:dyDescent="0.3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</row>
    <row r="9" spans="1:11" x14ac:dyDescent="0.3">
      <c r="A9" s="1" t="s">
        <v>1</v>
      </c>
      <c r="B9" s="1">
        <v>2334.5765084899999</v>
      </c>
      <c r="C9" s="1">
        <f>B9/4*1000000000</f>
        <v>583644127122.5</v>
      </c>
      <c r="D9" s="1">
        <v>2.3436042100000001</v>
      </c>
      <c r="E9" s="1">
        <f>C9/D9</f>
        <v>249036985269.15515</v>
      </c>
      <c r="F9" s="1">
        <v>0</v>
      </c>
      <c r="G9" s="1">
        <f>E9*F9</f>
        <v>0</v>
      </c>
      <c r="H9" s="1">
        <v>5.4328660000000001E-2</v>
      </c>
      <c r="I9" s="1">
        <f>H9*E9*2</f>
        <v>27059691400.22588</v>
      </c>
    </row>
    <row r="10" spans="1:11" x14ac:dyDescent="0.3">
      <c r="A10" s="1" t="s">
        <v>2</v>
      </c>
      <c r="B10" s="1">
        <v>2182.9067294000001</v>
      </c>
      <c r="C10" s="1">
        <f t="shared" ref="C10:C13" si="4">B10/4*1000000000</f>
        <v>545726682350.00006</v>
      </c>
      <c r="D10" s="1">
        <v>1.43394881</v>
      </c>
      <c r="E10" s="1">
        <f t="shared" ref="E10:E13" si="5">C10/D10</f>
        <v>380576125552.20856</v>
      </c>
      <c r="F10" s="1">
        <v>0</v>
      </c>
      <c r="G10" s="1">
        <f t="shared" ref="G10:G13" si="6">E10*F10</f>
        <v>0</v>
      </c>
      <c r="H10" s="1">
        <v>0.30797580000000002</v>
      </c>
      <c r="I10" s="1">
        <f t="shared" ref="I10:I13" si="7">H10*E10*2</f>
        <v>234416473455.68375</v>
      </c>
    </row>
    <row r="11" spans="1:11" x14ac:dyDescent="0.3">
      <c r="A11" s="1" t="s">
        <v>3</v>
      </c>
      <c r="B11" s="1">
        <v>210.618808672</v>
      </c>
      <c r="C11" s="1">
        <f t="shared" si="4"/>
        <v>52654702168</v>
      </c>
      <c r="D11" s="1">
        <v>37.706285129999998</v>
      </c>
      <c r="E11" s="1">
        <f t="shared" si="5"/>
        <v>1396443642.92219</v>
      </c>
      <c r="F11" s="1">
        <v>0</v>
      </c>
      <c r="G11" s="1">
        <f t="shared" si="6"/>
        <v>0</v>
      </c>
      <c r="H11" s="1">
        <v>27.479928529999999</v>
      </c>
      <c r="I11" s="1">
        <f t="shared" si="7"/>
        <v>76748343007.349243</v>
      </c>
    </row>
    <row r="12" spans="1:11" x14ac:dyDescent="0.3">
      <c r="A12" s="1" t="s">
        <v>4</v>
      </c>
      <c r="B12" s="1">
        <v>2243.0061828299999</v>
      </c>
      <c r="C12" s="1">
        <f t="shared" si="4"/>
        <v>560751545707.5</v>
      </c>
      <c r="D12" s="1">
        <v>0.37225363299999997</v>
      </c>
      <c r="E12" s="1">
        <f t="shared" si="5"/>
        <v>1506369571704.0862</v>
      </c>
      <c r="F12" s="1">
        <v>0</v>
      </c>
      <c r="G12" s="1">
        <f t="shared" si="6"/>
        <v>0</v>
      </c>
      <c r="H12" s="1">
        <v>5.8487825500000002E-6</v>
      </c>
      <c r="I12" s="1">
        <f t="shared" si="7"/>
        <v>17620856.129667666</v>
      </c>
    </row>
    <row r="13" spans="1:11" x14ac:dyDescent="0.3">
      <c r="A13" s="1" t="s">
        <v>5</v>
      </c>
      <c r="B13" s="1">
        <v>10080.274736699999</v>
      </c>
      <c r="C13" s="1">
        <f t="shared" si="4"/>
        <v>2520068684175</v>
      </c>
      <c r="D13" s="1">
        <v>1.6193689600000001</v>
      </c>
      <c r="E13" s="1">
        <f t="shared" si="5"/>
        <v>1556204142739.0332</v>
      </c>
      <c r="F13" s="1">
        <v>0</v>
      </c>
      <c r="G13" s="1">
        <f t="shared" si="6"/>
        <v>0</v>
      </c>
      <c r="H13" s="1">
        <v>0.21071071</v>
      </c>
      <c r="I13" s="1">
        <f t="shared" si="7"/>
        <v>655817759642.96606</v>
      </c>
    </row>
    <row r="15" spans="1:11" x14ac:dyDescent="0.3">
      <c r="B15" s="1" t="s">
        <v>0</v>
      </c>
      <c r="C15" s="1" t="s">
        <v>6</v>
      </c>
      <c r="D15" s="1" t="s">
        <v>7</v>
      </c>
      <c r="E15" s="1" t="s">
        <v>8</v>
      </c>
      <c r="F15" s="1" t="s">
        <v>9</v>
      </c>
      <c r="G15" s="1" t="s">
        <v>10</v>
      </c>
      <c r="H15" s="1" t="s">
        <v>11</v>
      </c>
      <c r="I15" s="1" t="s">
        <v>12</v>
      </c>
      <c r="J15" s="1" t="s">
        <v>13</v>
      </c>
      <c r="K15" s="1" t="s">
        <v>14</v>
      </c>
    </row>
    <row r="16" spans="1:11" x14ac:dyDescent="0.3">
      <c r="A16" s="1" t="s">
        <v>1</v>
      </c>
      <c r="B16" s="1">
        <v>2144.5723417300001</v>
      </c>
      <c r="C16" s="1">
        <f>B16/4*1000000000</f>
        <v>536143085432.5</v>
      </c>
      <c r="D16" s="1">
        <v>1.4357523400000001</v>
      </c>
      <c r="E16" s="1">
        <f>C16/D16</f>
        <v>373423097072.92554</v>
      </c>
      <c r="F16" s="1">
        <v>1.43566152</v>
      </c>
      <c r="G16" s="1">
        <f>E16*F16</f>
        <v>536109171146.82385</v>
      </c>
      <c r="H16" s="1">
        <v>0.28861313999999999</v>
      </c>
      <c r="I16" s="1">
        <f>H16*E16*2</f>
        <v>215549625189.4837</v>
      </c>
      <c r="J16" s="1">
        <v>1.340126E-2</v>
      </c>
      <c r="K16" s="1">
        <f>J16*E16*2</f>
        <v>10008680027.759027</v>
      </c>
    </row>
    <row r="17" spans="1:11" x14ac:dyDescent="0.3">
      <c r="A17" s="1" t="s">
        <v>2</v>
      </c>
      <c r="B17" s="1">
        <v>1952.9584842100001</v>
      </c>
      <c r="C17" s="1">
        <f t="shared" ref="C17:C20" si="8">B17/4*1000000000</f>
        <v>488239621052.5</v>
      </c>
      <c r="D17" s="1">
        <v>1.3394378199999999</v>
      </c>
      <c r="E17" s="1">
        <f t="shared" ref="E17:E20" si="9">C17/D17</f>
        <v>364510852062.1734</v>
      </c>
      <c r="F17" s="1">
        <v>1.4480805699999999</v>
      </c>
      <c r="G17" s="1">
        <f t="shared" ref="G17:G20" si="10">E17*F17</f>
        <v>527841082425.37769</v>
      </c>
      <c r="H17" s="1">
        <v>0.29004046999999999</v>
      </c>
      <c r="I17" s="1">
        <f t="shared" ref="I17:I20" si="11">H17*E17*2</f>
        <v>211445797704.42648</v>
      </c>
      <c r="J17" s="1">
        <v>0.38515665999999998</v>
      </c>
      <c r="K17" s="1">
        <f t="shared" ref="K17:K20" si="12">J17*E17*2</f>
        <v>280787564628.04163</v>
      </c>
    </row>
    <row r="18" spans="1:11" x14ac:dyDescent="0.3">
      <c r="A18" s="1" t="s">
        <v>3</v>
      </c>
      <c r="B18" s="1">
        <v>1742.64991186</v>
      </c>
      <c r="C18" s="1">
        <f t="shared" si="8"/>
        <v>435662477965</v>
      </c>
      <c r="D18" s="1">
        <v>0.40136305999999999</v>
      </c>
      <c r="E18" s="1">
        <f t="shared" si="9"/>
        <v>1085457336220.7274</v>
      </c>
      <c r="F18" s="1">
        <v>0.74928700000000004</v>
      </c>
      <c r="G18" s="1">
        <f t="shared" si="10"/>
        <v>813319071084.82019</v>
      </c>
      <c r="H18" s="1">
        <v>0.17426896</v>
      </c>
      <c r="I18" s="1">
        <f t="shared" si="11"/>
        <v>378323042215.11298</v>
      </c>
      <c r="J18" s="1">
        <v>9.4016050000000004E-2</v>
      </c>
      <c r="K18" s="1">
        <f t="shared" si="12"/>
        <v>204100822389.98944</v>
      </c>
    </row>
    <row r="19" spans="1:11" x14ac:dyDescent="0.3">
      <c r="A19" s="1" t="s">
        <v>4</v>
      </c>
      <c r="B19" s="1">
        <v>1821.16276376</v>
      </c>
      <c r="C19" s="1">
        <f t="shared" si="8"/>
        <v>455290690940</v>
      </c>
      <c r="D19" s="1">
        <v>1.42262676</v>
      </c>
      <c r="E19" s="1">
        <f t="shared" si="9"/>
        <v>320035236044.62494</v>
      </c>
      <c r="F19" s="1">
        <v>1.69965725</v>
      </c>
      <c r="G19" s="1">
        <f t="shared" si="10"/>
        <v>543950209198.70813</v>
      </c>
      <c r="H19" s="1">
        <v>4.6687020000000003E-2</v>
      </c>
      <c r="I19" s="1">
        <f t="shared" si="11"/>
        <v>29882982931.840252</v>
      </c>
      <c r="J19" s="1">
        <v>0.15294057999999999</v>
      </c>
      <c r="K19" s="1">
        <f t="shared" si="12"/>
        <v>97892749242.20369</v>
      </c>
    </row>
    <row r="20" spans="1:11" x14ac:dyDescent="0.3">
      <c r="A20" s="1" t="s">
        <v>5</v>
      </c>
      <c r="B20" s="1">
        <v>23461.385207700001</v>
      </c>
      <c r="C20" s="1">
        <f t="shared" si="8"/>
        <v>5865346301925</v>
      </c>
      <c r="D20" s="1">
        <v>0.15087902</v>
      </c>
      <c r="E20" s="1">
        <f t="shared" si="9"/>
        <v>38874498932489.086</v>
      </c>
      <c r="F20" s="1">
        <v>0.60463414999999998</v>
      </c>
      <c r="G20" s="1">
        <f t="shared" si="10"/>
        <v>23504849618721.445</v>
      </c>
      <c r="H20" s="1">
        <v>4.6687020000000003E-2</v>
      </c>
      <c r="I20" s="1">
        <f t="shared" si="11"/>
        <v>3629869018302.1934</v>
      </c>
      <c r="J20" s="1">
        <v>0.27554824999999999</v>
      </c>
      <c r="K20" s="1">
        <f t="shared" si="12"/>
        <v>21423600300948.473</v>
      </c>
    </row>
    <row r="22" spans="1:11" x14ac:dyDescent="0.3">
      <c r="B22" s="1" t="s">
        <v>0</v>
      </c>
      <c r="C22" s="1" t="s">
        <v>6</v>
      </c>
      <c r="D22" s="1" t="s">
        <v>7</v>
      </c>
      <c r="E22" s="1" t="s">
        <v>8</v>
      </c>
      <c r="F22" s="1" t="s">
        <v>9</v>
      </c>
      <c r="G22" s="1" t="s">
        <v>10</v>
      </c>
      <c r="H22" s="1" t="s">
        <v>11</v>
      </c>
      <c r="I22" s="1" t="s">
        <v>12</v>
      </c>
    </row>
    <row r="23" spans="1:11" x14ac:dyDescent="0.3">
      <c r="A23" s="1" t="s">
        <v>1</v>
      </c>
      <c r="B23" s="1">
        <v>2192.2033112399999</v>
      </c>
      <c r="C23" s="1">
        <f>B23/4*1000000000</f>
        <v>548050827810</v>
      </c>
      <c r="D23" s="1">
        <v>1.46471105</v>
      </c>
      <c r="E23" s="1">
        <f>C23/D23</f>
        <v>374169927788.82904</v>
      </c>
      <c r="G23" s="1">
        <f>E23*F23</f>
        <v>0</v>
      </c>
      <c r="H23" s="1">
        <v>0.20111673999999999</v>
      </c>
      <c r="I23" s="1">
        <f>H23*E23*2</f>
        <v>150503672165.8494</v>
      </c>
    </row>
    <row r="24" spans="1:11" x14ac:dyDescent="0.3">
      <c r="A24" s="1" t="s">
        <v>2</v>
      </c>
      <c r="B24" s="1">
        <v>1905.6743545899999</v>
      </c>
      <c r="C24" s="1">
        <f t="shared" ref="C24:C27" si="13">B24/4*1000000000</f>
        <v>476418588647.5</v>
      </c>
      <c r="D24" s="1">
        <v>1.4790958000000001</v>
      </c>
      <c r="E24" s="1">
        <f t="shared" ref="E24:E27" si="14">C24/D24</f>
        <v>322101238234.53491</v>
      </c>
      <c r="G24" s="1">
        <f t="shared" ref="G24:G27" si="15">E24*F24</f>
        <v>0</v>
      </c>
      <c r="H24" s="1">
        <v>0.70549534999999997</v>
      </c>
      <c r="I24" s="1">
        <f t="shared" ref="I24:I27" si="16">H24*E24*2</f>
        <v>454481851607.41315</v>
      </c>
    </row>
    <row r="25" spans="1:11" x14ac:dyDescent="0.3">
      <c r="A25" s="1" t="s">
        <v>3</v>
      </c>
      <c r="B25" s="1">
        <v>131.036390208</v>
      </c>
      <c r="C25" s="1">
        <f t="shared" si="13"/>
        <v>32759097552</v>
      </c>
      <c r="D25" s="1">
        <v>12.859820320000001</v>
      </c>
      <c r="E25" s="1">
        <f t="shared" si="14"/>
        <v>2547399321.0505447</v>
      </c>
      <c r="G25" s="1">
        <f t="shared" si="15"/>
        <v>0</v>
      </c>
      <c r="H25" s="1">
        <v>5.2635385899999996</v>
      </c>
      <c r="I25" s="1">
        <f t="shared" si="16"/>
        <v>26816669260.97868</v>
      </c>
    </row>
    <row r="26" spans="1:11" x14ac:dyDescent="0.3">
      <c r="A26" s="1" t="s">
        <v>4</v>
      </c>
      <c r="B26" s="1">
        <v>1936.91950939</v>
      </c>
      <c r="C26" s="1">
        <f t="shared" si="13"/>
        <v>484229877347.5</v>
      </c>
      <c r="D26" s="1">
        <v>1.9837471200000001</v>
      </c>
      <c r="E26" s="1">
        <f t="shared" si="14"/>
        <v>244098591229.46072</v>
      </c>
      <c r="G26" s="1">
        <f t="shared" si="15"/>
        <v>0</v>
      </c>
      <c r="H26" s="1">
        <v>6.5842200000000004E-2</v>
      </c>
      <c r="I26" s="1">
        <f t="shared" si="16"/>
        <v>32143976526.896801</v>
      </c>
    </row>
    <row r="27" spans="1:11" x14ac:dyDescent="0.3">
      <c r="A27" s="1" t="s">
        <v>5</v>
      </c>
      <c r="B27" s="1">
        <v>7459.63973498</v>
      </c>
      <c r="C27" s="1">
        <f t="shared" si="13"/>
        <v>1864909933745</v>
      </c>
      <c r="D27" s="1">
        <v>1.8627642099999999</v>
      </c>
      <c r="E27" s="1">
        <f t="shared" si="14"/>
        <v>1001151903033.9326</v>
      </c>
      <c r="G27" s="1">
        <f t="shared" si="15"/>
        <v>0</v>
      </c>
      <c r="H27" s="1">
        <v>0.98340861000000002</v>
      </c>
      <c r="I27" s="1">
        <f t="shared" si="16"/>
        <v>1969082802722.9089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941B0-2F65-4D9C-86F5-1774512E76E7}">
  <dimension ref="A1:N59"/>
  <sheetViews>
    <sheetView tabSelected="1" topLeftCell="A27" workbookViewId="0">
      <selection activeCell="B39" sqref="B39:G39"/>
    </sheetView>
  </sheetViews>
  <sheetFormatPr defaultRowHeight="14.4" x14ac:dyDescent="0.3"/>
  <cols>
    <col min="2" max="2" width="12" bestFit="1" customWidth="1"/>
  </cols>
  <sheetData>
    <row r="1" spans="1:11" x14ac:dyDescent="0.3">
      <c r="B1" t="s">
        <v>23</v>
      </c>
      <c r="E1" t="s">
        <v>24</v>
      </c>
    </row>
    <row r="2" spans="1:11" x14ac:dyDescent="0.3">
      <c r="A2" t="s">
        <v>17</v>
      </c>
    </row>
    <row r="3" spans="1:11" x14ac:dyDescent="0.3">
      <c r="B3" t="s">
        <v>1</v>
      </c>
      <c r="C3" t="s">
        <v>2</v>
      </c>
      <c r="D3" t="s">
        <v>4</v>
      </c>
      <c r="E3" t="s">
        <v>1</v>
      </c>
      <c r="F3" t="s">
        <v>2</v>
      </c>
      <c r="G3" t="s">
        <v>4</v>
      </c>
    </row>
    <row r="4" spans="1:11" x14ac:dyDescent="0.3">
      <c r="A4" t="s">
        <v>22</v>
      </c>
      <c r="B4">
        <v>-142.24748364800001</v>
      </c>
      <c r="C4">
        <v>-181.63539797300001</v>
      </c>
      <c r="D4">
        <v>-253.21714636900001</v>
      </c>
      <c r="E4">
        <v>-131.83585437100001</v>
      </c>
      <c r="F4">
        <v>-174.082255637</v>
      </c>
      <c r="G4">
        <v>-230.27434391899999</v>
      </c>
    </row>
    <row r="5" spans="1:11" x14ac:dyDescent="0.3">
      <c r="A5" t="s">
        <v>15</v>
      </c>
      <c r="B5">
        <v>2364.5714883199998</v>
      </c>
      <c r="C5">
        <v>2302.2924041800002</v>
      </c>
      <c r="D5">
        <v>2054.4914135600002</v>
      </c>
      <c r="E5">
        <v>2325.7760280500001</v>
      </c>
      <c r="F5">
        <v>2274.3873777200001</v>
      </c>
      <c r="G5">
        <v>1998.25465652</v>
      </c>
      <c r="H5" s="1"/>
      <c r="I5" s="1"/>
      <c r="J5" s="1"/>
      <c r="K5" s="1"/>
    </row>
    <row r="6" spans="1:11" x14ac:dyDescent="0.3">
      <c r="A6" t="s">
        <v>7</v>
      </c>
      <c r="B6" s="1">
        <v>0.66658091600000002</v>
      </c>
      <c r="C6" s="1">
        <v>0.62370462500000001</v>
      </c>
      <c r="D6" s="1">
        <v>0.48016284100000001</v>
      </c>
      <c r="E6" s="1">
        <v>0.16115707000000001</v>
      </c>
      <c r="F6" s="1">
        <v>0.13788145099999999</v>
      </c>
      <c r="G6" s="1">
        <v>0.18466692000000001</v>
      </c>
      <c r="H6" s="1"/>
    </row>
    <row r="7" spans="1:11" x14ac:dyDescent="0.3">
      <c r="A7" t="s">
        <v>9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s="1"/>
      <c r="I7" s="1"/>
      <c r="J7" s="1"/>
      <c r="K7" s="1"/>
    </row>
    <row r="8" spans="1:11" x14ac:dyDescent="0.3">
      <c r="A8" t="s">
        <v>11</v>
      </c>
      <c r="B8" s="1">
        <v>4.2206500099999998E-6</v>
      </c>
      <c r="C8" s="1">
        <v>5.3455818000000002E-6</v>
      </c>
      <c r="D8" s="1">
        <v>1.8918380299999999E-6</v>
      </c>
      <c r="E8" s="1">
        <v>5.7843980899999997E-6</v>
      </c>
      <c r="F8" s="1">
        <v>6.1705568099999997E-6</v>
      </c>
      <c r="G8" s="1">
        <v>6.4886792500000001E-6</v>
      </c>
      <c r="H8" s="1"/>
    </row>
    <row r="9" spans="1:11" x14ac:dyDescent="0.3">
      <c r="A9" t="s">
        <v>13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</row>
    <row r="10" spans="1:11" x14ac:dyDescent="0.3">
      <c r="A10" t="s">
        <v>6</v>
      </c>
      <c r="B10">
        <f>B5/4/0.0000000005</f>
        <v>1182285744159.9998</v>
      </c>
      <c r="C10">
        <f t="shared" ref="C10:G10" si="0">C5/4/0.0000000005</f>
        <v>1151146202090</v>
      </c>
      <c r="D10">
        <f t="shared" si="0"/>
        <v>1027245706780</v>
      </c>
      <c r="E10">
        <f t="shared" si="0"/>
        <v>1162888014025</v>
      </c>
      <c r="F10">
        <f t="shared" si="0"/>
        <v>1137193688860</v>
      </c>
      <c r="G10">
        <f t="shared" si="0"/>
        <v>999127328260</v>
      </c>
    </row>
    <row r="11" spans="1:11" x14ac:dyDescent="0.3">
      <c r="A11" t="s">
        <v>8</v>
      </c>
      <c r="B11">
        <f>B10/B6</f>
        <v>1773656754613.7185</v>
      </c>
      <c r="C11" s="3">
        <f>C10/C6</f>
        <v>1845659236677.9387</v>
      </c>
      <c r="D11" s="3">
        <f>D10/D6</f>
        <v>2139369436919.8386</v>
      </c>
      <c r="E11" s="3">
        <f t="shared" ref="E11:G11" si="1">E10/E6</f>
        <v>7215867191088.792</v>
      </c>
      <c r="F11" s="3">
        <f t="shared" si="1"/>
        <v>8247619100411.1211</v>
      </c>
      <c r="G11" s="3">
        <f t="shared" si="1"/>
        <v>5410429373382.0869</v>
      </c>
    </row>
    <row r="12" spans="1:11" x14ac:dyDescent="0.3">
      <c r="A12" t="s">
        <v>12</v>
      </c>
      <c r="B12">
        <f>2*B8*B11</f>
        <v>14971968.798193917</v>
      </c>
      <c r="C12" s="3">
        <f>2*C8*C11</f>
        <v>19732244.849174965</v>
      </c>
      <c r="D12" s="3">
        <f>2*D8*D11</f>
        <v>8094680.9219692731</v>
      </c>
      <c r="E12" s="3">
        <f t="shared" ref="E12:G12" si="2">2*E8*E11</f>
        <v>83478896.79565534</v>
      </c>
      <c r="F12" s="3">
        <f t="shared" si="2"/>
        <v>101784804.41265583</v>
      </c>
      <c r="G12" s="3">
        <f t="shared" si="2"/>
        <v>70213081.617309704</v>
      </c>
    </row>
    <row r="13" spans="1:11" x14ac:dyDescent="0.3">
      <c r="A13" t="s">
        <v>14</v>
      </c>
      <c r="B13" t="e">
        <f>2*B9*B11</f>
        <v>#VALUE!</v>
      </c>
      <c r="C13" s="3" t="e">
        <f>2*C9*C11</f>
        <v>#VALUE!</v>
      </c>
      <c r="D13" s="3" t="e">
        <f>2*D9*D11</f>
        <v>#VALUE!</v>
      </c>
      <c r="E13" s="3" t="e">
        <f t="shared" ref="E13:G13" si="3">2*E9*E11</f>
        <v>#VALUE!</v>
      </c>
      <c r="F13" s="3" t="e">
        <f t="shared" si="3"/>
        <v>#VALUE!</v>
      </c>
      <c r="G13" s="3" t="e">
        <f t="shared" si="3"/>
        <v>#VALUE!</v>
      </c>
    </row>
    <row r="14" spans="1:11" x14ac:dyDescent="0.3">
      <c r="A14" t="s">
        <v>21</v>
      </c>
      <c r="B14" s="2">
        <f>B12/1065</f>
        <v>14058.186664970814</v>
      </c>
      <c r="C14" s="2">
        <f t="shared" ref="C14:G14" si="4">C12/1065</f>
        <v>18527.929435845039</v>
      </c>
      <c r="D14" s="2">
        <f t="shared" si="4"/>
        <v>7600.6393633514299</v>
      </c>
      <c r="E14">
        <f t="shared" si="4"/>
        <v>78383.940653197496</v>
      </c>
      <c r="F14">
        <f t="shared" si="4"/>
        <v>95572.586302963216</v>
      </c>
      <c r="G14">
        <f t="shared" si="4"/>
        <v>65927.77616648798</v>
      </c>
    </row>
    <row r="16" spans="1:11" x14ac:dyDescent="0.3">
      <c r="A16" t="s">
        <v>16</v>
      </c>
    </row>
    <row r="17" spans="1:11" x14ac:dyDescent="0.3">
      <c r="B17" t="s">
        <v>1</v>
      </c>
      <c r="C17" t="s">
        <v>2</v>
      </c>
      <c r="D17" t="s">
        <v>4</v>
      </c>
      <c r="E17" t="s">
        <v>1</v>
      </c>
      <c r="F17" t="s">
        <v>2</v>
      </c>
      <c r="G17" t="s">
        <v>4</v>
      </c>
    </row>
    <row r="18" spans="1:11" x14ac:dyDescent="0.3">
      <c r="A18" t="s">
        <v>22</v>
      </c>
      <c r="B18">
        <v>-142.24748361799999</v>
      </c>
      <c r="C18">
        <v>-181.635397248</v>
      </c>
      <c r="D18">
        <v>-253.21714369399999</v>
      </c>
      <c r="E18">
        <v>-131.83585429999999</v>
      </c>
      <c r="F18">
        <v>-174.08225528099999</v>
      </c>
      <c r="G18">
        <v>-230.27434368900001</v>
      </c>
    </row>
    <row r="19" spans="1:11" x14ac:dyDescent="0.3">
      <c r="A19" t="s">
        <v>15</v>
      </c>
      <c r="B19">
        <v>2364.57148822</v>
      </c>
      <c r="C19">
        <v>2302.29240093</v>
      </c>
      <c r="D19">
        <v>2054.4914096799998</v>
      </c>
      <c r="E19">
        <v>2325.7760277799998</v>
      </c>
      <c r="F19">
        <v>2274.3873770199998</v>
      </c>
      <c r="G19">
        <v>1998.2546555500001</v>
      </c>
      <c r="H19" s="1"/>
      <c r="I19" s="1"/>
      <c r="J19" s="1"/>
      <c r="K19" s="1"/>
    </row>
    <row r="20" spans="1:11" x14ac:dyDescent="0.3">
      <c r="A20" t="s">
        <v>7</v>
      </c>
      <c r="B20" s="1">
        <v>0.62945601299999998</v>
      </c>
      <c r="C20" s="1">
        <v>0.70224475799999997</v>
      </c>
      <c r="D20" s="1">
        <v>0.71225685900000002</v>
      </c>
      <c r="E20" s="1">
        <v>0.18124220599999999</v>
      </c>
      <c r="F20" s="1">
        <v>0.14817107500000001</v>
      </c>
      <c r="G20" s="1">
        <v>0.186322091</v>
      </c>
      <c r="H20" s="1"/>
    </row>
    <row r="21" spans="1:11" x14ac:dyDescent="0.3">
      <c r="A21" t="s">
        <v>9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 s="1"/>
      <c r="I21" s="1"/>
      <c r="J21" s="1"/>
      <c r="K21" s="1"/>
    </row>
    <row r="22" spans="1:11" x14ac:dyDescent="0.3">
      <c r="A22" t="s">
        <v>11</v>
      </c>
      <c r="B22" s="1">
        <v>3.7459547300000001E-6</v>
      </c>
      <c r="C22" s="1">
        <v>5.5135860900000002E-6</v>
      </c>
      <c r="D22" s="1">
        <v>2.1185369000000002E-6</v>
      </c>
      <c r="E22" s="1">
        <v>5.7435433000000001E-6</v>
      </c>
      <c r="F22" s="1">
        <v>5.2685619400000003E-6</v>
      </c>
      <c r="G22" s="1">
        <v>5.2637130300000001E-6</v>
      </c>
      <c r="H22" s="1"/>
    </row>
    <row r="23" spans="1:11" x14ac:dyDescent="0.3">
      <c r="A23" t="s">
        <v>13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</row>
    <row r="24" spans="1:11" x14ac:dyDescent="0.3">
      <c r="A24" t="s">
        <v>6</v>
      </c>
      <c r="B24">
        <f>B19/4/0.0000000005</f>
        <v>1182285744110</v>
      </c>
      <c r="C24">
        <f t="shared" ref="C24:G24" si="5">C19/4/0.0000000005</f>
        <v>1151146200465</v>
      </c>
      <c r="D24">
        <f t="shared" si="5"/>
        <v>1027245704839.9999</v>
      </c>
      <c r="E24">
        <f t="shared" si="5"/>
        <v>1162888013889.9998</v>
      </c>
      <c r="F24">
        <f t="shared" si="5"/>
        <v>1137193688509.9998</v>
      </c>
      <c r="G24">
        <f t="shared" si="5"/>
        <v>999127327775</v>
      </c>
    </row>
    <row r="25" spans="1:11" x14ac:dyDescent="0.3">
      <c r="A25" t="s">
        <v>8</v>
      </c>
      <c r="B25">
        <f>B24/B20</f>
        <v>1878265867181.4133</v>
      </c>
      <c r="C25">
        <f t="shared" ref="C25" si="6">C24/C20</f>
        <v>1639237868778.7942</v>
      </c>
      <c r="D25">
        <f t="shared" ref="D25:G25" si="7">D24/D20</f>
        <v>1442240523007.7256</v>
      </c>
      <c r="E25">
        <f t="shared" si="7"/>
        <v>6416209775608.2256</v>
      </c>
      <c r="F25">
        <f t="shared" si="7"/>
        <v>7674869663394.1523</v>
      </c>
      <c r="G25">
        <f t="shared" si="7"/>
        <v>5362366439817.3809</v>
      </c>
    </row>
    <row r="26" spans="1:11" x14ac:dyDescent="0.3">
      <c r="A26" t="s">
        <v>12</v>
      </c>
      <c r="B26">
        <f>2*B22*B25</f>
        <v>14071797.818731535</v>
      </c>
      <c r="C26">
        <f t="shared" ref="C26" si="8">2*C22*C25</f>
        <v>18076158.223000009</v>
      </c>
      <c r="D26">
        <f t="shared" ref="D26:G26" si="9">2*D22*D25</f>
        <v>6110879.5333343316</v>
      </c>
      <c r="E26">
        <f t="shared" si="9"/>
        <v>73703557.336178258</v>
      </c>
      <c r="F26">
        <f t="shared" si="9"/>
        <v>80871052.406038091</v>
      </c>
      <c r="G26">
        <f t="shared" si="9"/>
        <v>56451916.201802917</v>
      </c>
    </row>
    <row r="27" spans="1:11" x14ac:dyDescent="0.3">
      <c r="A27" t="s">
        <v>14</v>
      </c>
      <c r="B27" t="e">
        <f>2*B23*B25</f>
        <v>#VALUE!</v>
      </c>
      <c r="C27" t="e">
        <f>2*C23*C25</f>
        <v>#VALUE!</v>
      </c>
      <c r="D27" t="e">
        <f>2*D23*D25</f>
        <v>#VALUE!</v>
      </c>
      <c r="E27" t="e">
        <f t="shared" ref="E27:G27" si="10">2*E23*E25</f>
        <v>#VALUE!</v>
      </c>
      <c r="F27" t="e">
        <f t="shared" si="10"/>
        <v>#VALUE!</v>
      </c>
      <c r="G27" t="e">
        <f t="shared" si="10"/>
        <v>#VALUE!</v>
      </c>
    </row>
    <row r="28" spans="1:11" x14ac:dyDescent="0.3">
      <c r="A28" t="s">
        <v>21</v>
      </c>
      <c r="B28" s="2">
        <f>B26/1065</f>
        <v>13212.95569833947</v>
      </c>
      <c r="C28" s="2">
        <f t="shared" ref="C28:G28" si="11">C26/1065</f>
        <v>16972.918519248833</v>
      </c>
      <c r="D28" s="2">
        <f t="shared" si="11"/>
        <v>5737.9150547740201</v>
      </c>
      <c r="E28">
        <f t="shared" si="11"/>
        <v>69205.218156035917</v>
      </c>
      <c r="F28">
        <f t="shared" si="11"/>
        <v>75935.260475153133</v>
      </c>
      <c r="G28">
        <f t="shared" si="11"/>
        <v>53006.49408619992</v>
      </c>
    </row>
    <row r="30" spans="1:11" x14ac:dyDescent="0.3">
      <c r="A30" t="s">
        <v>18</v>
      </c>
    </row>
    <row r="31" spans="1:11" x14ac:dyDescent="0.3">
      <c r="B31" t="s">
        <v>1</v>
      </c>
      <c r="C31" t="s">
        <v>2</v>
      </c>
      <c r="D31" t="s">
        <v>4</v>
      </c>
      <c r="E31" t="s">
        <v>1</v>
      </c>
      <c r="F31" t="s">
        <v>2</v>
      </c>
      <c r="G31" t="s">
        <v>4</v>
      </c>
    </row>
    <row r="32" spans="1:11" x14ac:dyDescent="0.3">
      <c r="A32" t="s">
        <v>22</v>
      </c>
      <c r="B32">
        <v>-142.24748631700001</v>
      </c>
      <c r="C32">
        <v>-181.63540144199999</v>
      </c>
      <c r="D32">
        <v>-253.21716975499999</v>
      </c>
      <c r="E32">
        <v>-131.835854385</v>
      </c>
      <c r="F32">
        <v>-174.082255156</v>
      </c>
      <c r="G32">
        <v>-230.27434383799999</v>
      </c>
    </row>
    <row r="33" spans="1:14" x14ac:dyDescent="0.3">
      <c r="A33" t="s">
        <v>15</v>
      </c>
      <c r="B33">
        <v>2364.5714969000001</v>
      </c>
      <c r="C33">
        <v>2302.2924197299999</v>
      </c>
      <c r="D33">
        <v>2054.4914475599999</v>
      </c>
      <c r="E33">
        <v>2325.7760280900002</v>
      </c>
      <c r="F33">
        <v>2274.3873767700002</v>
      </c>
      <c r="G33">
        <v>1998.25465618</v>
      </c>
      <c r="H33" s="1"/>
      <c r="I33" s="1"/>
      <c r="J33" s="1"/>
      <c r="K33" s="1"/>
    </row>
    <row r="34" spans="1:14" x14ac:dyDescent="0.3">
      <c r="A34" t="s">
        <v>7</v>
      </c>
      <c r="B34" s="1">
        <v>0.13723589899999999</v>
      </c>
      <c r="C34" s="1">
        <v>9.0416234700000001E-2</v>
      </c>
      <c r="D34" s="1">
        <v>0.15555079299999999</v>
      </c>
      <c r="E34" s="1">
        <v>5.1893244900000003E-2</v>
      </c>
      <c r="F34" s="1">
        <v>0.18844562500000001</v>
      </c>
      <c r="G34" s="1">
        <v>0.114669962</v>
      </c>
      <c r="H34" s="1"/>
      <c r="I34" s="1"/>
      <c r="J34" s="1"/>
      <c r="K34" s="1"/>
    </row>
    <row r="35" spans="1:14" x14ac:dyDescent="0.3">
      <c r="A35" t="s">
        <v>9</v>
      </c>
      <c r="B35" s="1">
        <v>0.44330371899999998</v>
      </c>
      <c r="C35" s="1">
        <v>0.41963474099999998</v>
      </c>
      <c r="D35" s="1">
        <v>0.40916034499999998</v>
      </c>
      <c r="E35" s="1">
        <v>0.17071551400000001</v>
      </c>
      <c r="F35" s="1">
        <v>0.18595346900000001</v>
      </c>
      <c r="G35" s="1">
        <v>0.18267592599999999</v>
      </c>
      <c r="H35" s="1"/>
      <c r="I35" s="1"/>
      <c r="J35" s="1"/>
      <c r="K35" s="1"/>
      <c r="N35" s="1"/>
    </row>
    <row r="36" spans="1:14" x14ac:dyDescent="0.3">
      <c r="A36" t="s">
        <v>11</v>
      </c>
      <c r="B36" s="1">
        <v>3.5441166899999999E-6</v>
      </c>
      <c r="C36" s="1">
        <v>4.6731419900000003E-6</v>
      </c>
      <c r="D36" s="1">
        <v>3.9759143099999999E-6</v>
      </c>
      <c r="E36" s="1">
        <v>6.2748416099999996E-6</v>
      </c>
      <c r="F36" s="1">
        <v>5.7957372100000004E-6</v>
      </c>
      <c r="G36" s="1">
        <v>6.0290584500000003E-6</v>
      </c>
    </row>
    <row r="37" spans="1:14" x14ac:dyDescent="0.3">
      <c r="A37" t="s">
        <v>13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</row>
    <row r="38" spans="1:14" x14ac:dyDescent="0.3">
      <c r="A38" t="s">
        <v>6</v>
      </c>
      <c r="B38">
        <f>B33/4/0.0000000005</f>
        <v>1182285748450</v>
      </c>
      <c r="C38">
        <f t="shared" ref="C38:G38" si="12">C33/4/0.0000000005</f>
        <v>1151146209864.9998</v>
      </c>
      <c r="D38">
        <f t="shared" si="12"/>
        <v>1027245723779.9999</v>
      </c>
      <c r="E38">
        <f t="shared" si="12"/>
        <v>1162888014045</v>
      </c>
      <c r="F38">
        <f t="shared" si="12"/>
        <v>1137193688385</v>
      </c>
      <c r="G38">
        <f t="shared" si="12"/>
        <v>999127328089.99988</v>
      </c>
      <c r="H38" s="1"/>
      <c r="I38" s="1"/>
      <c r="J38" s="1"/>
      <c r="K38" s="1"/>
    </row>
    <row r="39" spans="1:14" x14ac:dyDescent="0.3">
      <c r="A39" t="s">
        <v>25</v>
      </c>
      <c r="B39" s="1">
        <f>B38/B34</f>
        <v>8614988913724.3896</v>
      </c>
      <c r="C39" s="1">
        <f t="shared" ref="C39:G39" si="13">C38/C34</f>
        <v>12731631810199.676</v>
      </c>
      <c r="D39" s="1">
        <f t="shared" si="13"/>
        <v>6603924698603.1113</v>
      </c>
      <c r="E39" s="1">
        <f t="shared" si="13"/>
        <v>22409236814655.234</v>
      </c>
      <c r="F39" s="1">
        <f t="shared" si="13"/>
        <v>6034598512886.6748</v>
      </c>
      <c r="G39" s="1">
        <f t="shared" si="13"/>
        <v>8713069322286.8594</v>
      </c>
    </row>
    <row r="40" spans="1:14" x14ac:dyDescent="0.3">
      <c r="A40" t="s">
        <v>8</v>
      </c>
      <c r="B40" s="1">
        <f>B38/B35</f>
        <v>2666988111710.3823</v>
      </c>
      <c r="C40" s="1">
        <f>C38/C35</f>
        <v>2743209980951.0288</v>
      </c>
      <c r="D40" s="1">
        <f>D38/D35</f>
        <v>2510618969636.4634</v>
      </c>
      <c r="E40" s="1">
        <f>E38/E35</f>
        <v>6811847305482.7334</v>
      </c>
      <c r="F40" s="1">
        <f>F38/F35</f>
        <v>6115474449067.6855</v>
      </c>
      <c r="G40" s="1">
        <f>G38/G35</f>
        <v>5469397911194.9316</v>
      </c>
    </row>
    <row r="41" spans="1:14" x14ac:dyDescent="0.3">
      <c r="A41" t="s">
        <v>12</v>
      </c>
      <c r="B41">
        <f>2*B36*B40</f>
        <v>18904234.1574887</v>
      </c>
      <c r="C41">
        <f>2*C36*C40</f>
        <v>25638819.498738706</v>
      </c>
      <c r="D41">
        <f>2*D36*D40</f>
        <v>19964011.776670139</v>
      </c>
      <c r="E41">
        <f>2*E36*E40</f>
        <v>85486525.826818869</v>
      </c>
      <c r="F41">
        <f>2*F36*F40</f>
        <v>70887365.642531678</v>
      </c>
      <c r="G41">
        <f>2*G36*G40</f>
        <v>65950639.38580431</v>
      </c>
      <c r="H41" s="3"/>
      <c r="I41" s="3"/>
      <c r="J41" s="3"/>
      <c r="K41" s="3"/>
    </row>
    <row r="42" spans="1:14" x14ac:dyDescent="0.3">
      <c r="A42" t="s">
        <v>14</v>
      </c>
      <c r="B42" t="e">
        <f>2*B37*B40</f>
        <v>#VALUE!</v>
      </c>
      <c r="C42" t="e">
        <f>2*C37*C40</f>
        <v>#VALUE!</v>
      </c>
      <c r="D42" t="e">
        <f>2*D37*D40</f>
        <v>#VALUE!</v>
      </c>
      <c r="E42" t="e">
        <f>2*E37*E40</f>
        <v>#VALUE!</v>
      </c>
      <c r="F42" t="e">
        <f>2*F37*F40</f>
        <v>#VALUE!</v>
      </c>
      <c r="G42" t="e">
        <f>2*G37*G40</f>
        <v>#VALUE!</v>
      </c>
    </row>
    <row r="43" spans="1:14" x14ac:dyDescent="0.3">
      <c r="A43" t="s">
        <v>21</v>
      </c>
      <c r="B43" s="2">
        <f>B41/1065</f>
        <v>17750.454607970609</v>
      </c>
      <c r="C43" s="2">
        <f t="shared" ref="C43:G43" si="14">C41/1065</f>
        <v>24074.008919003481</v>
      </c>
      <c r="D43" s="2">
        <f t="shared" si="14"/>
        <v>18745.550964009519</v>
      </c>
      <c r="E43" s="3">
        <f t="shared" si="14"/>
        <v>80269.038335041187</v>
      </c>
      <c r="F43" s="3">
        <f t="shared" si="14"/>
        <v>66560.906706602516</v>
      </c>
      <c r="G43" s="3">
        <f t="shared" si="14"/>
        <v>61925.482991365549</v>
      </c>
    </row>
    <row r="45" spans="1:14" x14ac:dyDescent="0.3">
      <c r="A45" t="s">
        <v>19</v>
      </c>
    </row>
    <row r="46" spans="1:14" x14ac:dyDescent="0.3">
      <c r="B46" t="s">
        <v>1</v>
      </c>
      <c r="C46" t="s">
        <v>2</v>
      </c>
      <c r="D46" t="s">
        <v>3</v>
      </c>
      <c r="E46" t="s">
        <v>1</v>
      </c>
      <c r="F46" t="s">
        <v>2</v>
      </c>
      <c r="G46" t="s">
        <v>4</v>
      </c>
    </row>
    <row r="47" spans="1:14" x14ac:dyDescent="0.3">
      <c r="A47" t="s">
        <v>22</v>
      </c>
      <c r="B47">
        <v>-142.24751826599999</v>
      </c>
      <c r="C47">
        <v>-181.635435384</v>
      </c>
      <c r="D47">
        <v>-253.217362503</v>
      </c>
      <c r="E47">
        <v>-131.83585666499999</v>
      </c>
      <c r="F47">
        <v>-174.082256325</v>
      </c>
      <c r="G47">
        <v>-230.274347992</v>
      </c>
      <c r="H47" s="1"/>
      <c r="I47" s="1"/>
      <c r="J47" s="1"/>
      <c r="K47" s="1"/>
    </row>
    <row r="48" spans="1:14" x14ac:dyDescent="0.3">
      <c r="A48" t="s">
        <v>15</v>
      </c>
      <c r="B48">
        <v>2364.57159963</v>
      </c>
      <c r="C48">
        <v>2302.29257181</v>
      </c>
      <c r="D48">
        <v>2054.49172791</v>
      </c>
      <c r="E48">
        <v>2325.7760365300001</v>
      </c>
      <c r="F48">
        <v>2274.38737907</v>
      </c>
      <c r="G48">
        <v>1998.2546738000001</v>
      </c>
      <c r="H48" s="1"/>
      <c r="I48" s="1"/>
      <c r="J48" s="1"/>
      <c r="K48" s="1"/>
    </row>
    <row r="49" spans="1:11" x14ac:dyDescent="0.3">
      <c r="A49" t="s">
        <v>7</v>
      </c>
      <c r="B49" s="1">
        <v>0.38778910900000002</v>
      </c>
      <c r="C49" s="1">
        <v>0.21386635500000001</v>
      </c>
      <c r="D49" s="1">
        <v>0.21718088699999999</v>
      </c>
      <c r="E49" s="1">
        <v>0.181639251</v>
      </c>
      <c r="F49" s="1">
        <v>0.16361435399999999</v>
      </c>
      <c r="G49" s="1">
        <v>0.14650534700000001</v>
      </c>
      <c r="H49" s="1"/>
      <c r="I49" s="1"/>
      <c r="J49" s="1"/>
      <c r="K49" s="1"/>
    </row>
    <row r="50" spans="1:11" x14ac:dyDescent="0.3">
      <c r="A50" t="s">
        <v>9</v>
      </c>
      <c r="B50" s="1">
        <v>0.29068597299999999</v>
      </c>
      <c r="C50" s="1">
        <v>0.16026812500000001</v>
      </c>
      <c r="D50" s="1">
        <v>0.23700531</v>
      </c>
      <c r="E50" s="1">
        <v>0.15705419800000001</v>
      </c>
      <c r="F50" s="1">
        <v>0.137682362</v>
      </c>
      <c r="G50" s="1">
        <v>0.149928597</v>
      </c>
      <c r="H50" s="1"/>
      <c r="I50" s="1"/>
      <c r="J50" s="1"/>
      <c r="K50" s="1"/>
    </row>
    <row r="51" spans="1:11" x14ac:dyDescent="0.3">
      <c r="A51" t="s">
        <v>11</v>
      </c>
      <c r="B51" s="1">
        <v>4.1412314200000003E-6</v>
      </c>
      <c r="C51" s="1">
        <v>2.73551889E-6</v>
      </c>
      <c r="D51" s="1">
        <v>3.0317030200000001E-6</v>
      </c>
      <c r="E51" s="1">
        <v>9.8743227099999992E-6</v>
      </c>
      <c r="F51" s="1">
        <v>5.2868588499999997E-6</v>
      </c>
      <c r="G51" s="1">
        <v>7.6329306600000001E-6</v>
      </c>
    </row>
    <row r="52" spans="1:11" x14ac:dyDescent="0.3">
      <c r="A52" t="s">
        <v>13</v>
      </c>
      <c r="B52" s="1">
        <v>4.0649364399999999E-6</v>
      </c>
      <c r="C52" s="1">
        <v>2.5631338199999999E-6</v>
      </c>
      <c r="D52" s="1">
        <v>3.2648936900000001E-6</v>
      </c>
      <c r="E52" s="1">
        <v>7.6385757799999998E-6</v>
      </c>
      <c r="F52" s="1">
        <v>5.32469006E-6</v>
      </c>
      <c r="G52" s="1">
        <v>5.9974662599999998E-6</v>
      </c>
      <c r="H52" s="1"/>
      <c r="I52" s="1"/>
      <c r="J52" s="1"/>
      <c r="K52" s="1"/>
    </row>
    <row r="53" spans="1:11" x14ac:dyDescent="0.3">
      <c r="A53" t="s">
        <v>6</v>
      </c>
      <c r="B53">
        <f>B48/4/0.0000000005</f>
        <v>1182285799815</v>
      </c>
      <c r="C53">
        <f t="shared" ref="C53:G53" si="15">C48/4/0.0000000005</f>
        <v>1151146285905</v>
      </c>
      <c r="D53">
        <f t="shared" si="15"/>
        <v>1027245863955</v>
      </c>
      <c r="E53">
        <f t="shared" si="15"/>
        <v>1162888018265</v>
      </c>
      <c r="F53">
        <f t="shared" si="15"/>
        <v>1137193689535</v>
      </c>
      <c r="G53">
        <f t="shared" si="15"/>
        <v>999127336900</v>
      </c>
    </row>
    <row r="54" spans="1:11" x14ac:dyDescent="0.3">
      <c r="A54" t="s">
        <v>25</v>
      </c>
      <c r="B54" s="1">
        <f>B53/B49</f>
        <v>3048785467090.0518</v>
      </c>
      <c r="C54" s="1">
        <f t="shared" ref="C54:G54" si="16">C53/C49</f>
        <v>5382549704487.1787</v>
      </c>
      <c r="D54" s="1">
        <f t="shared" si="16"/>
        <v>4729909146908.4941</v>
      </c>
      <c r="E54" s="1">
        <f t="shared" si="16"/>
        <v>6402184615179.8984</v>
      </c>
      <c r="F54" s="1">
        <f t="shared" si="16"/>
        <v>6950451850544.8496</v>
      </c>
      <c r="G54" s="1">
        <f t="shared" si="16"/>
        <v>6819732913229.4395</v>
      </c>
    </row>
    <row r="55" spans="1:11" x14ac:dyDescent="0.3">
      <c r="A55" t="s">
        <v>8</v>
      </c>
      <c r="B55" s="1">
        <f>B53/B50</f>
        <v>4067226868958.689</v>
      </c>
      <c r="C55" s="1">
        <f>C53/C50</f>
        <v>7182627773956.9229</v>
      </c>
      <c r="D55" s="1">
        <f>D53/D50</f>
        <v>4334273624312.4678</v>
      </c>
      <c r="E55" s="1">
        <f>E53/E50</f>
        <v>7404373987284.3125</v>
      </c>
      <c r="F55" s="1">
        <f>F53/F50</f>
        <v>8259545180776.3145</v>
      </c>
      <c r="G55" s="1">
        <f>G53/G50</f>
        <v>6664021120000.209</v>
      </c>
    </row>
    <row r="56" spans="1:11" x14ac:dyDescent="0.3">
      <c r="A56" t="s">
        <v>12</v>
      </c>
      <c r="B56">
        <f>2*B51*B55</f>
        <v>33686655.403999895</v>
      </c>
      <c r="C56">
        <f>2*C51*C55</f>
        <v>39296427.910995625</v>
      </c>
      <c r="D56">
        <f>2*D51*D55</f>
        <v>26280460.872668907</v>
      </c>
      <c r="E56">
        <f>2*E51*E55</f>
        <v>146226356.43194947</v>
      </c>
      <c r="F56">
        <f>2*F51*F55</f>
        <v>87334099.07192421</v>
      </c>
      <c r="G56">
        <f>2*G51*G55</f>
        <v>101732022.25147428</v>
      </c>
    </row>
    <row r="57" spans="1:11" x14ac:dyDescent="0.3">
      <c r="A57" t="s">
        <v>14</v>
      </c>
      <c r="B57">
        <f>2*B52*B55</f>
        <v>33066037.418754559</v>
      </c>
      <c r="C57">
        <f>2*C52*C55</f>
        <v>36820072.327800609</v>
      </c>
      <c r="D57">
        <f>2*D52*D55</f>
        <v>28301885.213502415</v>
      </c>
      <c r="E57">
        <f>2*E52*E55</f>
        <v>113117743.61066395</v>
      </c>
      <c r="F57">
        <f>2*F52*F55</f>
        <v>87959036.248401091</v>
      </c>
      <c r="G57">
        <f>2*G52*G55</f>
        <v>79934483.646257326</v>
      </c>
    </row>
    <row r="58" spans="1:11" x14ac:dyDescent="0.3">
      <c r="A58" t="s">
        <v>21</v>
      </c>
      <c r="B58">
        <f>B56/1065</f>
        <v>31630.662351173611</v>
      </c>
      <c r="C58">
        <f>C56/1065</f>
        <v>36898.054376521715</v>
      </c>
      <c r="D58">
        <f>D56/1065</f>
        <v>24676.489082318221</v>
      </c>
      <c r="E58">
        <f>E56/1065</f>
        <v>137301.74312859104</v>
      </c>
      <c r="F58">
        <f>F56/1065</f>
        <v>82003.848893825547</v>
      </c>
      <c r="G58">
        <f>G56/1065</f>
        <v>95523.025588238757</v>
      </c>
    </row>
    <row r="59" spans="1:11" x14ac:dyDescent="0.3">
      <c r="A59" t="s">
        <v>21</v>
      </c>
      <c r="B59">
        <f>B57/1065</f>
        <v>31047.92245892447</v>
      </c>
      <c r="C59">
        <f>C57/1065</f>
        <v>34572.837866479444</v>
      </c>
      <c r="D59">
        <f>D57/1065</f>
        <v>26574.540106575037</v>
      </c>
      <c r="E59">
        <f>E57/1065</f>
        <v>106213.84376588164</v>
      </c>
      <c r="F59">
        <f>F57/1065</f>
        <v>82590.644364695865</v>
      </c>
      <c r="G59">
        <f>G57/1065</f>
        <v>75055.853188974012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Mah</dc:creator>
  <cp:lastModifiedBy>Jonathan Mah</cp:lastModifiedBy>
  <dcterms:created xsi:type="dcterms:W3CDTF">2021-01-19T21:33:03Z</dcterms:created>
  <dcterms:modified xsi:type="dcterms:W3CDTF">2021-03-10T21:24:25Z</dcterms:modified>
</cp:coreProperties>
</file>