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61b2f2f3e51194/Desktop/GitHub/demo_for_ccgb/Summary/"/>
    </mc:Choice>
  </mc:AlternateContent>
  <xr:revisionPtr revIDLastSave="145" documentId="13_ncr:1_{2D712BE6-FE7E-4CE1-88E6-0B3D4768DA32}" xr6:coauthVersionLast="47" xr6:coauthVersionMax="47" xr10:uidLastSave="{1DB0A30B-EE9D-4FA7-A81D-546766D31C91}"/>
  <bookViews>
    <workbookView xWindow="0" yWindow="2235" windowWidth="15375" windowHeight="8325" activeTab="2" xr2:uid="{9F4B9699-7361-44C9-88F2-01D9ADA6A85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3" l="1"/>
  <c r="N48" i="3" s="1"/>
  <c r="N34" i="3"/>
  <c r="N35" i="3" s="1"/>
  <c r="N21" i="3"/>
  <c r="N22" i="3" s="1"/>
  <c r="N24" i="3" s="1"/>
  <c r="N8" i="3"/>
  <c r="N9" i="3" s="1"/>
  <c r="M47" i="3"/>
  <c r="M48" i="3" s="1"/>
  <c r="M34" i="3"/>
  <c r="M35" i="3" s="1"/>
  <c r="M21" i="3"/>
  <c r="M22" i="3" s="1"/>
  <c r="M8" i="3"/>
  <c r="M9" i="3" s="1"/>
  <c r="C51" i="2"/>
  <c r="D51" i="2"/>
  <c r="E51" i="2"/>
  <c r="F51" i="2"/>
  <c r="G51" i="2"/>
  <c r="H51" i="2"/>
  <c r="I51" i="2"/>
  <c r="J51" i="2"/>
  <c r="K51" i="2"/>
  <c r="B51" i="2"/>
  <c r="J12" i="3"/>
  <c r="I12" i="3"/>
  <c r="H12" i="3"/>
  <c r="G12" i="3"/>
  <c r="E12" i="3"/>
  <c r="G10" i="3"/>
  <c r="J10" i="3"/>
  <c r="B10" i="3"/>
  <c r="B9" i="3"/>
  <c r="B8" i="3"/>
  <c r="K9" i="3"/>
  <c r="K10" i="3" s="1"/>
  <c r="K12" i="3" s="1"/>
  <c r="K8" i="3"/>
  <c r="J8" i="3"/>
  <c r="J9" i="3" s="1"/>
  <c r="I8" i="3"/>
  <c r="I9" i="3" s="1"/>
  <c r="I10" i="3" s="1"/>
  <c r="H8" i="3"/>
  <c r="H9" i="3" s="1"/>
  <c r="G8" i="3"/>
  <c r="G9" i="3" s="1"/>
  <c r="F8" i="3"/>
  <c r="F9" i="3" s="1"/>
  <c r="F10" i="3" s="1"/>
  <c r="E8" i="3"/>
  <c r="E9" i="3" s="1"/>
  <c r="E11" i="3" s="1"/>
  <c r="D8" i="3"/>
  <c r="D9" i="3" s="1"/>
  <c r="D10" i="3" s="1"/>
  <c r="D12" i="3" s="1"/>
  <c r="C8" i="3"/>
  <c r="C9" i="3" s="1"/>
  <c r="C10" i="3" s="1"/>
  <c r="C12" i="3" s="1"/>
  <c r="J38" i="2"/>
  <c r="I38" i="2"/>
  <c r="H38" i="2"/>
  <c r="G38" i="2"/>
  <c r="F38" i="2"/>
  <c r="E38" i="2"/>
  <c r="D38" i="2"/>
  <c r="C38" i="2"/>
  <c r="B38" i="2"/>
  <c r="J25" i="2"/>
  <c r="I25" i="2"/>
  <c r="H25" i="2"/>
  <c r="G25" i="2"/>
  <c r="F25" i="2"/>
  <c r="E25" i="2"/>
  <c r="D25" i="2"/>
  <c r="C25" i="2"/>
  <c r="B25" i="2"/>
  <c r="C12" i="2"/>
  <c r="D12" i="2"/>
  <c r="E12" i="2"/>
  <c r="F12" i="2"/>
  <c r="G12" i="2"/>
  <c r="H12" i="2"/>
  <c r="I12" i="2"/>
  <c r="J12" i="2"/>
  <c r="B12" i="2"/>
  <c r="B8" i="2"/>
  <c r="K47" i="2"/>
  <c r="K48" i="2" s="1"/>
  <c r="J47" i="2"/>
  <c r="J48" i="2" s="1"/>
  <c r="I47" i="2"/>
  <c r="I48" i="2" s="1"/>
  <c r="I49" i="2" s="1"/>
  <c r="H47" i="2"/>
  <c r="H48" i="2" s="1"/>
  <c r="H49" i="2" s="1"/>
  <c r="G47" i="2"/>
  <c r="G48" i="2" s="1"/>
  <c r="F47" i="2"/>
  <c r="F48" i="2" s="1"/>
  <c r="E47" i="2"/>
  <c r="E48" i="2" s="1"/>
  <c r="E49" i="2" s="1"/>
  <c r="D47" i="2"/>
  <c r="D48" i="2" s="1"/>
  <c r="D49" i="2" s="1"/>
  <c r="C47" i="2"/>
  <c r="C48" i="2" s="1"/>
  <c r="B47" i="2"/>
  <c r="B48" i="2" s="1"/>
  <c r="K34" i="2"/>
  <c r="K35" i="2" s="1"/>
  <c r="K37" i="2" s="1"/>
  <c r="J34" i="2"/>
  <c r="J35" i="2" s="1"/>
  <c r="I34" i="2"/>
  <c r="I35" i="2" s="1"/>
  <c r="H34" i="2"/>
  <c r="H35" i="2" s="1"/>
  <c r="H36" i="2" s="1"/>
  <c r="G34" i="2"/>
  <c r="G35" i="2" s="1"/>
  <c r="G37" i="2" s="1"/>
  <c r="F34" i="2"/>
  <c r="F35" i="2" s="1"/>
  <c r="E34" i="2"/>
  <c r="E35" i="2" s="1"/>
  <c r="D34" i="2"/>
  <c r="D35" i="2" s="1"/>
  <c r="D36" i="2" s="1"/>
  <c r="C34" i="2"/>
  <c r="C35" i="2" s="1"/>
  <c r="C37" i="2" s="1"/>
  <c r="B34" i="2"/>
  <c r="B35" i="2" s="1"/>
  <c r="K21" i="2"/>
  <c r="K22" i="2" s="1"/>
  <c r="J21" i="2"/>
  <c r="J22" i="2" s="1"/>
  <c r="I21" i="2"/>
  <c r="I22" i="2" s="1"/>
  <c r="H21" i="2"/>
  <c r="H22" i="2" s="1"/>
  <c r="H23" i="2" s="1"/>
  <c r="G21" i="2"/>
  <c r="G22" i="2" s="1"/>
  <c r="F21" i="2"/>
  <c r="F22" i="2" s="1"/>
  <c r="E21" i="2"/>
  <c r="E22" i="2" s="1"/>
  <c r="D21" i="2"/>
  <c r="D22" i="2" s="1"/>
  <c r="D23" i="2" s="1"/>
  <c r="C21" i="2"/>
  <c r="C22" i="2" s="1"/>
  <c r="B21" i="2"/>
  <c r="B22" i="2" s="1"/>
  <c r="C8" i="2"/>
  <c r="C9" i="2" s="1"/>
  <c r="D8" i="2"/>
  <c r="E8" i="2"/>
  <c r="E9" i="2" s="1"/>
  <c r="F8" i="2"/>
  <c r="F9" i="2" s="1"/>
  <c r="G8" i="2"/>
  <c r="G9" i="2" s="1"/>
  <c r="G10" i="2" s="1"/>
  <c r="H8" i="2"/>
  <c r="I8" i="2"/>
  <c r="I9" i="2" s="1"/>
  <c r="I11" i="2" s="1"/>
  <c r="J8" i="2"/>
  <c r="K8" i="2"/>
  <c r="K9" i="2" s="1"/>
  <c r="D9" i="2"/>
  <c r="D11" i="2" s="1"/>
  <c r="H9" i="2"/>
  <c r="H11" i="2" s="1"/>
  <c r="J9" i="2"/>
  <c r="J10" i="2" s="1"/>
  <c r="B9" i="2"/>
  <c r="B10" i="2" s="1"/>
  <c r="I3" i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N23" i="3" l="1"/>
  <c r="N25" i="3" s="1"/>
  <c r="N49" i="3"/>
  <c r="N50" i="3"/>
  <c r="N51" i="3" s="1"/>
  <c r="N36" i="3"/>
  <c r="N38" i="3" s="1"/>
  <c r="N37" i="3"/>
  <c r="N11" i="3"/>
  <c r="N10" i="3"/>
  <c r="N12" i="3" s="1"/>
  <c r="M11" i="3"/>
  <c r="M10" i="3"/>
  <c r="M12" i="3" s="1"/>
  <c r="M23" i="3"/>
  <c r="M25" i="3" s="1"/>
  <c r="M24" i="3"/>
  <c r="M50" i="3"/>
  <c r="M51" i="3" s="1"/>
  <c r="M49" i="3"/>
  <c r="M37" i="3"/>
  <c r="M36" i="3"/>
  <c r="M38" i="3" s="1"/>
  <c r="H11" i="3"/>
  <c r="H10" i="3"/>
  <c r="E10" i="3"/>
  <c r="C11" i="3"/>
  <c r="B12" i="3"/>
  <c r="I11" i="3"/>
  <c r="J11" i="3"/>
  <c r="D11" i="3"/>
  <c r="G11" i="3"/>
  <c r="B11" i="3"/>
  <c r="F12" i="3"/>
  <c r="F11" i="3"/>
  <c r="K11" i="3"/>
  <c r="C11" i="2"/>
  <c r="C10" i="2"/>
  <c r="K10" i="2"/>
  <c r="K12" i="2" s="1"/>
  <c r="K11" i="2"/>
  <c r="J11" i="2"/>
  <c r="D10" i="2"/>
  <c r="E10" i="2"/>
  <c r="E11" i="2"/>
  <c r="I10" i="2"/>
  <c r="H10" i="2"/>
  <c r="G11" i="2"/>
  <c r="B11" i="2"/>
  <c r="B50" i="2"/>
  <c r="B49" i="2"/>
  <c r="F50" i="2"/>
  <c r="F49" i="2"/>
  <c r="J50" i="2"/>
  <c r="J49" i="2"/>
  <c r="C50" i="2"/>
  <c r="C49" i="2"/>
  <c r="G50" i="2"/>
  <c r="G49" i="2"/>
  <c r="K50" i="2"/>
  <c r="K49" i="2"/>
  <c r="D50" i="2"/>
  <c r="H50" i="2"/>
  <c r="E50" i="2"/>
  <c r="I50" i="2"/>
  <c r="B37" i="2"/>
  <c r="B36" i="2"/>
  <c r="J37" i="2"/>
  <c r="J36" i="2"/>
  <c r="E36" i="2"/>
  <c r="E37" i="2"/>
  <c r="I36" i="2"/>
  <c r="I37" i="2"/>
  <c r="F37" i="2"/>
  <c r="F36" i="2"/>
  <c r="H37" i="2"/>
  <c r="C36" i="2"/>
  <c r="G36" i="2"/>
  <c r="K36" i="2"/>
  <c r="K38" i="2" s="1"/>
  <c r="D37" i="2"/>
  <c r="B24" i="2"/>
  <c r="B23" i="2"/>
  <c r="F24" i="2"/>
  <c r="F23" i="2"/>
  <c r="J23" i="2"/>
  <c r="J24" i="2"/>
  <c r="C24" i="2"/>
  <c r="C23" i="2"/>
  <c r="G24" i="2"/>
  <c r="G23" i="2"/>
  <c r="K24" i="2"/>
  <c r="K23" i="2"/>
  <c r="K25" i="2" s="1"/>
  <c r="E23" i="2"/>
  <c r="E24" i="2"/>
  <c r="I23" i="2"/>
  <c r="I24" i="2"/>
  <c r="D24" i="2"/>
  <c r="H24" i="2"/>
  <c r="F10" i="2"/>
  <c r="F11" i="2"/>
  <c r="G26" i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</calcChain>
</file>

<file path=xl/sharedStrings.xml><?xml version="1.0" encoding="utf-8"?>
<sst xmlns="http://schemas.openxmlformats.org/spreadsheetml/2006/main" count="252" uniqueCount="35">
  <si>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</si>
  <si>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</si>
  <si>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</si>
  <si>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</si>
  <si>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</si>
  <si>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</si>
  <si>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</si>
  <si>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</si>
  <si>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</si>
  <si>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</si>
  <si>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</si>
  <si>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</si>
  <si>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</si>
  <si>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</si>
  <si>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</si>
  <si>
    <t>Theta</t>
  </si>
  <si>
    <t>two_epoch</t>
  </si>
  <si>
    <t>exponential</t>
  </si>
  <si>
    <t>bottleneck</t>
  </si>
  <si>
    <t>three_epoch</t>
  </si>
  <si>
    <t>p_copri</t>
  </si>
  <si>
    <t>o_splanchnicus</t>
  </si>
  <si>
    <t>a_shahii</t>
  </si>
  <si>
    <t>coprococcus_sp</t>
  </si>
  <si>
    <t>N/A</t>
  </si>
  <si>
    <t>exp_time (years)</t>
  </si>
  <si>
    <t>a_finegoldii</t>
  </si>
  <si>
    <t>a_muciniphila</t>
  </si>
  <si>
    <t>b_bacterium</t>
  </si>
  <si>
    <t>b_intestinihominis</t>
  </si>
  <si>
    <t>b_thetaiotamicron</t>
  </si>
  <si>
    <t>p_distasonis</t>
  </si>
  <si>
    <t>p_merdae</t>
  </si>
  <si>
    <t>p_sp</t>
  </si>
  <si>
    <t>bottlegrowth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</si>
</sst>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zoomScale="130" zoomScaleNormal="130" workbookViewId="0">
      <selection activeCell="A2" sqref="A2"/>
    </sheetView>
  </sheetViews>
  <sheetFormatPr defaultColWidth="8.85546875" defaultRowHeight="15" x14ac:dyDescent="0.25"/>
  <cols>
    <col min="1" max="2" width="8.85546875" style="1"/>
    <col min="3" max="3" width="12" style="1" bestFit="1" customWidth="1"/>
    <col min="4" max="8" width="8.85546875" style="1"/>
    <col min="9" max="9" width="12" style="1" bestFit="1" customWidth="1"/>
    <col min="10" max="16384" width="8.85546875" style="1"/>
  </cols>
  <sheetData>
    <row r="1" spans="1:11" x14ac:dyDescent="0.25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25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25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25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25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25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25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25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25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25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25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25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25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25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25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25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25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25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25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25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25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25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25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25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41B0-2F65-4D9C-86F5-1774512E76E7}">
  <dimension ref="A1:K51"/>
  <sheetViews>
    <sheetView workbookViewId="0">
      <selection activeCell="M21" sqref="M21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16</v>
      </c>
    </row>
    <row r="2" spans="1:1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20</v>
      </c>
      <c r="H2" t="s">
        <v>21</v>
      </c>
      <c r="I2" t="s">
        <v>22</v>
      </c>
      <c r="J2" t="s">
        <v>23</v>
      </c>
      <c r="K2" t="s">
        <v>30</v>
      </c>
    </row>
    <row r="3" spans="1:11" x14ac:dyDescent="0.25">
      <c r="A3" t="s">
        <v>15</v>
      </c>
      <c r="B3">
        <v>2026.6041198099999</v>
      </c>
      <c r="C3">
        <v>1147.0820226400001</v>
      </c>
      <c r="D3">
        <v>470.10972137300001</v>
      </c>
      <c r="E3">
        <v>976.51368738899998</v>
      </c>
      <c r="F3">
        <v>6313.92536406</v>
      </c>
      <c r="G3">
        <v>6851.08948573</v>
      </c>
      <c r="H3">
        <v>2411.6673514399999</v>
      </c>
      <c r="I3">
        <v>3541.16650011</v>
      </c>
      <c r="J3">
        <v>212.26033721300001</v>
      </c>
      <c r="K3">
        <v>10999.521090800001</v>
      </c>
    </row>
    <row r="4" spans="1:11" x14ac:dyDescent="0.25">
      <c r="A4" t="s">
        <v>7</v>
      </c>
      <c r="B4">
        <v>1.49516307</v>
      </c>
      <c r="C4">
        <v>12.624995520000001</v>
      </c>
      <c r="D4">
        <v>12.859820320000001</v>
      </c>
      <c r="E4">
        <v>2.8063426200000001</v>
      </c>
      <c r="F4">
        <v>2.1856705000000001</v>
      </c>
      <c r="G4">
        <v>3.9692834100000001</v>
      </c>
      <c r="H4">
        <v>1.27668903</v>
      </c>
      <c r="I4">
        <v>3.8038503499999998</v>
      </c>
      <c r="J4">
        <v>25.942298539999999</v>
      </c>
      <c r="K4" s="1">
        <v>0.10011102</v>
      </c>
    </row>
    <row r="5" spans="1:11" x14ac:dyDescent="0.25">
      <c r="A5" t="s">
        <v>9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</row>
    <row r="6" spans="1:11" x14ac:dyDescent="0.25">
      <c r="A6" t="s">
        <v>11</v>
      </c>
      <c r="B6">
        <v>0.44708505999999998</v>
      </c>
      <c r="C6">
        <v>18.011779730000001</v>
      </c>
      <c r="D6">
        <v>5.2635385899999996</v>
      </c>
      <c r="E6">
        <v>2.1535067400000001</v>
      </c>
      <c r="F6">
        <v>1.56531566</v>
      </c>
      <c r="G6">
        <v>0.39557179999999997</v>
      </c>
      <c r="H6">
        <v>1.5076925800000001</v>
      </c>
      <c r="I6">
        <v>7.0481710000000003E-2</v>
      </c>
      <c r="J6">
        <v>28.369623050000001</v>
      </c>
      <c r="K6" s="1">
        <v>6.0414825199999998E-7</v>
      </c>
    </row>
    <row r="7" spans="1:11" x14ac:dyDescent="0.25">
      <c r="A7" t="s">
        <v>13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</row>
    <row r="8" spans="1:11" x14ac:dyDescent="0.25">
      <c r="A8" t="s">
        <v>6</v>
      </c>
      <c r="B8">
        <f>B3/4/0.000000001</f>
        <v>506651029952.49994</v>
      </c>
      <c r="C8">
        <f t="shared" ref="C8:K8" si="0">C3/4*1000000000</f>
        <v>286770505660</v>
      </c>
      <c r="D8">
        <f t="shared" si="0"/>
        <v>117527430343.25</v>
      </c>
      <c r="E8">
        <f t="shared" si="0"/>
        <v>244128421847.25</v>
      </c>
      <c r="F8">
        <f t="shared" si="0"/>
        <v>1578481341015</v>
      </c>
      <c r="G8">
        <f t="shared" si="0"/>
        <v>1712772371432.5</v>
      </c>
      <c r="H8">
        <f t="shared" si="0"/>
        <v>602916837860</v>
      </c>
      <c r="I8">
        <f t="shared" si="0"/>
        <v>885291625027.5</v>
      </c>
      <c r="J8">
        <f t="shared" si="0"/>
        <v>53065084303.25</v>
      </c>
      <c r="K8">
        <f t="shared" si="0"/>
        <v>2749880272700</v>
      </c>
    </row>
    <row r="9" spans="1:11" x14ac:dyDescent="0.25">
      <c r="A9" t="s">
        <v>8</v>
      </c>
      <c r="B9">
        <f>B8/B4</f>
        <v>338860048190.2619</v>
      </c>
      <c r="C9">
        <f t="shared" ref="C9:K9" si="1">C8/C4</f>
        <v>22714503558.097103</v>
      </c>
      <c r="D9">
        <f t="shared" si="1"/>
        <v>9139119164.8663712</v>
      </c>
      <c r="E9">
        <f t="shared" si="1"/>
        <v>86991666700.785797</v>
      </c>
      <c r="F9">
        <f t="shared" si="1"/>
        <v>722195473203.76062</v>
      </c>
      <c r="G9">
        <f t="shared" si="1"/>
        <v>431506696427.22742</v>
      </c>
      <c r="H9">
        <f t="shared" si="1"/>
        <v>472250347337.91046</v>
      </c>
      <c r="I9">
        <f t="shared" si="1"/>
        <v>232735660862.02631</v>
      </c>
      <c r="J9">
        <f t="shared" si="1"/>
        <v>2045504341.9313762</v>
      </c>
      <c r="K9">
        <f t="shared" si="1"/>
        <v>27468307412111.074</v>
      </c>
    </row>
    <row r="10" spans="1:11" x14ac:dyDescent="0.25">
      <c r="A10" t="s">
        <v>12</v>
      </c>
      <c r="B10">
        <f>2*B6*B9</f>
        <v>302998529953.49225</v>
      </c>
      <c r="C10">
        <f t="shared" ref="C10:K10" si="2">2*C6*C9</f>
        <v>818257269529.49255</v>
      </c>
      <c r="D10">
        <f t="shared" si="2"/>
        <v>96208212805.765427</v>
      </c>
      <c r="E10">
        <f t="shared" si="2"/>
        <v>374674281127.9516</v>
      </c>
      <c r="F10">
        <f t="shared" si="2"/>
        <v>2260927767573.9136</v>
      </c>
      <c r="G10">
        <f t="shared" si="2"/>
        <v>341383761235.54382</v>
      </c>
      <c r="H10">
        <f t="shared" si="2"/>
        <v>1424016689167.5808</v>
      </c>
      <c r="I10">
        <f t="shared" si="2"/>
        <v>32807214711.071377</v>
      </c>
      <c r="J10">
        <f t="shared" si="2"/>
        <v>116060374255.46291</v>
      </c>
      <c r="K10">
        <f t="shared" si="2"/>
        <v>33189859.816851098</v>
      </c>
    </row>
    <row r="11" spans="1:11" x14ac:dyDescent="0.25">
      <c r="A11" t="s">
        <v>14</v>
      </c>
      <c r="B11" t="e">
        <f>2*B7*B9</f>
        <v>#VALUE!</v>
      </c>
      <c r="C11" t="e">
        <f t="shared" ref="C11:K11" si="3">2*C7*C9</f>
        <v>#VALUE!</v>
      </c>
      <c r="D11" t="e">
        <f t="shared" si="3"/>
        <v>#VALUE!</v>
      </c>
      <c r="E11" t="e">
        <f t="shared" si="3"/>
        <v>#VALUE!</v>
      </c>
      <c r="F11" t="e">
        <f t="shared" si="3"/>
        <v>#VALUE!</v>
      </c>
      <c r="G11" t="e">
        <f t="shared" si="3"/>
        <v>#VALUE!</v>
      </c>
      <c r="H11" t="e">
        <f t="shared" si="3"/>
        <v>#VALUE!</v>
      </c>
      <c r="I11" t="e">
        <f t="shared" si="3"/>
        <v>#VALUE!</v>
      </c>
      <c r="J11" t="e">
        <f t="shared" si="3"/>
        <v>#VALUE!</v>
      </c>
      <c r="K11">
        <f t="shared" si="3"/>
        <v>0</v>
      </c>
    </row>
    <row r="12" spans="1:11" x14ac:dyDescent="0.25">
      <c r="A12" t="s">
        <v>25</v>
      </c>
      <c r="B12">
        <f>B10/3650</f>
        <v>83013295.877669111</v>
      </c>
      <c r="C12">
        <f t="shared" ref="C12:K12" si="4">C10/3650</f>
        <v>224180073.84369659</v>
      </c>
      <c r="D12">
        <f t="shared" si="4"/>
        <v>26358414.467332993</v>
      </c>
      <c r="E12">
        <f t="shared" si="4"/>
        <v>102650487.98026071</v>
      </c>
      <c r="F12">
        <f t="shared" si="4"/>
        <v>619432265.08874345</v>
      </c>
      <c r="G12">
        <f t="shared" si="4"/>
        <v>93529797.598779127</v>
      </c>
      <c r="H12">
        <f t="shared" si="4"/>
        <v>390141558.67604953</v>
      </c>
      <c r="I12">
        <f t="shared" si="4"/>
        <v>8988278.0030332543</v>
      </c>
      <c r="J12">
        <f t="shared" si="4"/>
        <v>31797362.809715863</v>
      </c>
      <c r="K12">
        <f t="shared" si="4"/>
        <v>9093.1122785893422</v>
      </c>
    </row>
    <row r="14" spans="1:11" x14ac:dyDescent="0.25">
      <c r="A14" t="s">
        <v>17</v>
      </c>
    </row>
    <row r="15" spans="1:11" x14ac:dyDescent="0.25"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20</v>
      </c>
      <c r="H15" t="s">
        <v>21</v>
      </c>
      <c r="I15" t="s">
        <v>22</v>
      </c>
      <c r="J15" t="s">
        <v>23</v>
      </c>
    </row>
    <row r="16" spans="1:11" x14ac:dyDescent="0.25">
      <c r="A16" t="s">
        <v>15</v>
      </c>
      <c r="B16">
        <v>1939.1988649299999</v>
      </c>
      <c r="C16">
        <v>1514.8694253399999</v>
      </c>
      <c r="D16">
        <v>173.19143288699999</v>
      </c>
      <c r="E16">
        <v>437.65990236800002</v>
      </c>
      <c r="F16">
        <v>1986.0456640899999</v>
      </c>
      <c r="G16">
        <v>6651.9430162500003</v>
      </c>
      <c r="H16">
        <v>2458.3802003300002</v>
      </c>
      <c r="I16">
        <v>3539.1473797600001</v>
      </c>
      <c r="J16">
        <v>1738.3802492499999</v>
      </c>
      <c r="K16">
        <v>10999.521210700001</v>
      </c>
    </row>
    <row r="17" spans="1:11" x14ac:dyDescent="0.25">
      <c r="A17" t="s">
        <v>7</v>
      </c>
      <c r="B17">
        <v>1.62764391</v>
      </c>
      <c r="C17">
        <v>2.0241613200000002</v>
      </c>
      <c r="D17">
        <v>11.614573910000001</v>
      </c>
      <c r="E17">
        <v>6.6955190099999999</v>
      </c>
      <c r="F17">
        <v>7.3102929200000002</v>
      </c>
      <c r="G17">
        <v>5.5207001800000004</v>
      </c>
      <c r="H17">
        <v>1.2597083600000001</v>
      </c>
      <c r="I17">
        <v>5.1329904500000003</v>
      </c>
      <c r="J17">
        <v>3.5467534299999999</v>
      </c>
      <c r="K17" s="1">
        <v>0.10712925700000001</v>
      </c>
    </row>
    <row r="18" spans="1:11" x14ac:dyDescent="0.25">
      <c r="A18" t="s">
        <v>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</row>
    <row r="19" spans="1:11" x14ac:dyDescent="0.25">
      <c r="A19" t="s">
        <v>11</v>
      </c>
      <c r="B19">
        <v>1.09100781</v>
      </c>
      <c r="C19">
        <v>3.17342171</v>
      </c>
      <c r="D19">
        <v>4.3999589200000004</v>
      </c>
      <c r="E19">
        <v>17.296584490000001</v>
      </c>
      <c r="F19">
        <v>25.361710779999999</v>
      </c>
      <c r="G19">
        <v>0.65275521000000003</v>
      </c>
      <c r="H19">
        <v>3.4824461599999998</v>
      </c>
      <c r="I19">
        <v>9.8380969999999998E-2</v>
      </c>
      <c r="J19">
        <v>4.6332282100000004</v>
      </c>
      <c r="K19" s="1">
        <v>9.5599966699999999E-7</v>
      </c>
    </row>
    <row r="20" spans="1:11" x14ac:dyDescent="0.25">
      <c r="A20" t="s">
        <v>13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</row>
    <row r="21" spans="1:11" x14ac:dyDescent="0.25">
      <c r="A21" t="s">
        <v>6</v>
      </c>
      <c r="B21">
        <f>B16/4*1000000000</f>
        <v>484799716232.5</v>
      </c>
      <c r="C21">
        <f t="shared" ref="C21:K21" si="5">C16/4*1000000000</f>
        <v>378717356335</v>
      </c>
      <c r="D21">
        <f t="shared" si="5"/>
        <v>43297858221.75</v>
      </c>
      <c r="E21">
        <f t="shared" si="5"/>
        <v>109414975592</v>
      </c>
      <c r="F21">
        <f t="shared" si="5"/>
        <v>496511416022.5</v>
      </c>
      <c r="G21">
        <f t="shared" si="5"/>
        <v>1662985754062.5</v>
      </c>
      <c r="H21">
        <f t="shared" si="5"/>
        <v>614595050082.5</v>
      </c>
      <c r="I21">
        <f t="shared" si="5"/>
        <v>884786844940</v>
      </c>
      <c r="J21">
        <f t="shared" si="5"/>
        <v>434595062312.5</v>
      </c>
      <c r="K21">
        <f t="shared" si="5"/>
        <v>2749880302675</v>
      </c>
    </row>
    <row r="22" spans="1:11" x14ac:dyDescent="0.25">
      <c r="A22" t="s">
        <v>8</v>
      </c>
      <c r="B22">
        <f>B21/B17</f>
        <v>297853672571.72363</v>
      </c>
      <c r="C22">
        <f t="shared" ref="C22" si="6">C21/C17</f>
        <v>187098405938.81122</v>
      </c>
      <c r="D22">
        <f t="shared" ref="D22" si="7">D21/D17</f>
        <v>3727890369.2257786</v>
      </c>
      <c r="E22">
        <f t="shared" ref="E22" si="8">E21/E17</f>
        <v>16341522655.46327</v>
      </c>
      <c r="F22">
        <f t="shared" ref="F22" si="9">F21/F17</f>
        <v>67919496722.779747</v>
      </c>
      <c r="G22">
        <f>G21/G17</f>
        <v>301227326216.16486</v>
      </c>
      <c r="H22">
        <f>H21/H17</f>
        <v>487886775699.81354</v>
      </c>
      <c r="I22">
        <f t="shared" ref="I22" si="10">I21/I17</f>
        <v>172372587394.93661</v>
      </c>
      <c r="J22">
        <f t="shared" ref="J22" si="11">J21/J17</f>
        <v>122533204207.68579</v>
      </c>
      <c r="K22">
        <f t="shared" ref="K22" si="12">K21/K17</f>
        <v>25668807753189.215</v>
      </c>
    </row>
    <row r="23" spans="1:11" x14ac:dyDescent="0.25">
      <c r="A23" t="s">
        <v>12</v>
      </c>
      <c r="B23">
        <f>2*B19*B22</f>
        <v>649921366025.86658</v>
      </c>
      <c r="C23">
        <f t="shared" ref="C23" si="13">2*C19*C22</f>
        <v>1187484286625.2329</v>
      </c>
      <c r="D23">
        <f t="shared" ref="D23" si="14">2*D19*D22</f>
        <v>32805128965.714119</v>
      </c>
      <c r="E23">
        <f t="shared" ref="E23" si="15">2*E19*E22</f>
        <v>565305054610.93921</v>
      </c>
      <c r="F23">
        <f t="shared" ref="F23" si="16">2*F19*F22</f>
        <v>3445109264412.5952</v>
      </c>
      <c r="G23">
        <f>2*G19*G22</f>
        <v>393255413163.94238</v>
      </c>
      <c r="H23">
        <f>2*H19*H22</f>
        <v>3398078857101.1938</v>
      </c>
      <c r="I23">
        <f t="shared" ref="I23" si="17">2*I19*I22</f>
        <v>33916364698.647274</v>
      </c>
      <c r="J23">
        <f t="shared" ref="J23" si="18">2*J19*J22</f>
        <v>1135448596793.4812</v>
      </c>
      <c r="K23">
        <f t="shared" ref="K23" si="19">2*K19*K22</f>
        <v>49078743.328671813</v>
      </c>
    </row>
    <row r="24" spans="1:11" x14ac:dyDescent="0.25">
      <c r="A24" t="s">
        <v>14</v>
      </c>
      <c r="B24" t="e">
        <f>2*B20*B22</f>
        <v>#VALUE!</v>
      </c>
      <c r="C24" t="e">
        <f t="shared" ref="C24:K24" si="20">2*C20*C22</f>
        <v>#VALUE!</v>
      </c>
      <c r="D24" t="e">
        <f t="shared" si="20"/>
        <v>#VALUE!</v>
      </c>
      <c r="E24" t="e">
        <f t="shared" si="20"/>
        <v>#VALUE!</v>
      </c>
      <c r="F24" t="e">
        <f t="shared" si="20"/>
        <v>#VALUE!</v>
      </c>
      <c r="G24" t="e">
        <f t="shared" si="20"/>
        <v>#VALUE!</v>
      </c>
      <c r="H24" t="e">
        <f t="shared" si="20"/>
        <v>#VALUE!</v>
      </c>
      <c r="I24" t="e">
        <f t="shared" si="20"/>
        <v>#VALUE!</v>
      </c>
      <c r="J24" t="e">
        <f t="shared" si="20"/>
        <v>#VALUE!</v>
      </c>
      <c r="K24">
        <f t="shared" si="20"/>
        <v>0</v>
      </c>
    </row>
    <row r="25" spans="1:11" x14ac:dyDescent="0.25">
      <c r="A25" t="s">
        <v>25</v>
      </c>
      <c r="B25">
        <f>B23/3650</f>
        <v>178060648.2262648</v>
      </c>
      <c r="C25">
        <f t="shared" ref="C25:K25" si="21">C23/3650</f>
        <v>325338160.71924192</v>
      </c>
      <c r="D25">
        <f t="shared" si="21"/>
        <v>8987706.5659490731</v>
      </c>
      <c r="E25">
        <f t="shared" si="21"/>
        <v>154878097.15368196</v>
      </c>
      <c r="F25">
        <f t="shared" si="21"/>
        <v>943865551.89386165</v>
      </c>
      <c r="G25">
        <f t="shared" si="21"/>
        <v>107741209.08601162</v>
      </c>
      <c r="H25">
        <f t="shared" si="21"/>
        <v>930980508.79484761</v>
      </c>
      <c r="I25">
        <f t="shared" si="21"/>
        <v>9292154.7119581569</v>
      </c>
      <c r="J25">
        <f t="shared" si="21"/>
        <v>311081807.34067976</v>
      </c>
      <c r="K25">
        <f t="shared" si="21"/>
        <v>13446.231048951182</v>
      </c>
    </row>
    <row r="27" spans="1:11" x14ac:dyDescent="0.25">
      <c r="A27" t="s">
        <v>18</v>
      </c>
    </row>
    <row r="28" spans="1:11" x14ac:dyDescent="0.25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20</v>
      </c>
      <c r="H28" t="s">
        <v>21</v>
      </c>
      <c r="I28" t="s">
        <v>22</v>
      </c>
      <c r="J28" t="s">
        <v>23</v>
      </c>
    </row>
    <row r="29" spans="1:11" x14ac:dyDescent="0.25">
      <c r="A29" t="s">
        <v>15</v>
      </c>
      <c r="B29">
        <v>1931.3930001599999</v>
      </c>
      <c r="C29">
        <v>1435.9800853199999</v>
      </c>
      <c r="D29">
        <v>902.972409954</v>
      </c>
      <c r="E29">
        <v>1263.6996722199999</v>
      </c>
      <c r="F29">
        <v>6979.7591718000003</v>
      </c>
      <c r="G29">
        <v>6649.6250826400001</v>
      </c>
      <c r="H29">
        <v>2267.7693192299998</v>
      </c>
      <c r="I29">
        <v>3636.75605937</v>
      </c>
      <c r="J29">
        <v>2279.2085805699999</v>
      </c>
      <c r="K29">
        <v>10999.5212161</v>
      </c>
    </row>
    <row r="30" spans="1:11" x14ac:dyDescent="0.25">
      <c r="A30" t="s">
        <v>7</v>
      </c>
      <c r="B30">
        <v>1.07053664</v>
      </c>
      <c r="C30">
        <v>2.24845827</v>
      </c>
      <c r="D30">
        <v>59.815547680000002</v>
      </c>
      <c r="E30">
        <v>1.39324194</v>
      </c>
      <c r="F30">
        <v>1.98581751</v>
      </c>
      <c r="G30">
        <v>1.00120516</v>
      </c>
      <c r="H30">
        <v>2.7205513400000001</v>
      </c>
      <c r="I30">
        <v>0.46397566000000001</v>
      </c>
      <c r="J30">
        <v>5.7221805200000002</v>
      </c>
      <c r="K30" s="1">
        <v>9.0705826200000006E-2</v>
      </c>
    </row>
    <row r="31" spans="1:11" x14ac:dyDescent="0.25">
      <c r="A31" t="s">
        <v>9</v>
      </c>
      <c r="B31">
        <v>1.6312748500000001</v>
      </c>
      <c r="C31">
        <v>1.7991231599999999</v>
      </c>
      <c r="D31">
        <v>3.5711893199999998</v>
      </c>
      <c r="E31">
        <v>2.3096104</v>
      </c>
      <c r="F31">
        <v>1.9825688400000001</v>
      </c>
      <c r="G31">
        <v>5.5203546100000001</v>
      </c>
      <c r="H31">
        <v>1.16513409</v>
      </c>
      <c r="I31">
        <v>4.4183940799999997</v>
      </c>
      <c r="J31">
        <v>1.95484218</v>
      </c>
      <c r="K31" s="1">
        <v>7.1635162700000005E-2</v>
      </c>
    </row>
    <row r="32" spans="1:11" x14ac:dyDescent="0.25">
      <c r="A32" t="s">
        <v>11</v>
      </c>
      <c r="B32">
        <v>0.98098777000000004</v>
      </c>
      <c r="C32">
        <v>1.2397629100000001</v>
      </c>
      <c r="D32">
        <v>1.59972168</v>
      </c>
      <c r="E32">
        <v>1.68463977</v>
      </c>
      <c r="F32">
        <v>1.2225338100000001</v>
      </c>
      <c r="G32">
        <v>0.65317188000000004</v>
      </c>
      <c r="H32">
        <v>0.89676621999999995</v>
      </c>
      <c r="I32">
        <v>0.17523284</v>
      </c>
      <c r="J32">
        <v>1.1557514600000001</v>
      </c>
      <c r="K32" s="1">
        <v>8.1182600800000001E-7</v>
      </c>
    </row>
    <row r="33" spans="1:11" x14ac:dyDescent="0.25">
      <c r="A33" t="s">
        <v>13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</row>
    <row r="34" spans="1:11" x14ac:dyDescent="0.25">
      <c r="A34" t="s">
        <v>6</v>
      </c>
      <c r="B34">
        <f>B29/4*1000000000</f>
        <v>482848250040</v>
      </c>
      <c r="C34">
        <f t="shared" ref="C34:K34" si="22">C29/4*1000000000</f>
        <v>358995021330</v>
      </c>
      <c r="D34">
        <f t="shared" si="22"/>
        <v>225743102488.5</v>
      </c>
      <c r="E34">
        <f t="shared" si="22"/>
        <v>315924918055</v>
      </c>
      <c r="F34">
        <f t="shared" si="22"/>
        <v>1744939792950</v>
      </c>
      <c r="G34">
        <f t="shared" si="22"/>
        <v>1662406270660</v>
      </c>
      <c r="H34">
        <f t="shared" si="22"/>
        <v>566942329807.5</v>
      </c>
      <c r="I34">
        <f t="shared" si="22"/>
        <v>909189014842.5</v>
      </c>
      <c r="J34">
        <f t="shared" si="22"/>
        <v>569802145142.5</v>
      </c>
      <c r="K34">
        <f t="shared" si="22"/>
        <v>2749880304025</v>
      </c>
    </row>
    <row r="35" spans="1:11" x14ac:dyDescent="0.25">
      <c r="A35" t="s">
        <v>8</v>
      </c>
      <c r="B35">
        <f>B34/B30</f>
        <v>451033838542.88257</v>
      </c>
      <c r="C35">
        <f t="shared" ref="C35" si="23">C34/C30</f>
        <v>159662745855.63022</v>
      </c>
      <c r="D35">
        <f t="shared" ref="D35" si="24">D34/D30</f>
        <v>3773987052.6000338</v>
      </c>
      <c r="E35">
        <f t="shared" ref="E35" si="25">E34/E30</f>
        <v>226755245434.97449</v>
      </c>
      <c r="F35">
        <f t="shared" ref="F35" si="26">F34/F30</f>
        <v>878700980408.81921</v>
      </c>
      <c r="G35">
        <f t="shared" ref="G35" si="27">G34/G30</f>
        <v>1660405216709.0308</v>
      </c>
      <c r="H35">
        <f t="shared" ref="H35" si="28">H34/H30</f>
        <v>208392439235.31323</v>
      </c>
      <c r="I35">
        <f t="shared" ref="I35" si="29">I34/I30</f>
        <v>1959561876246.9133</v>
      </c>
      <c r="J35">
        <f t="shared" ref="J35" si="30">J34/J30</f>
        <v>99577799608.199005</v>
      </c>
      <c r="K35">
        <f t="shared" ref="K35" si="31">K34/K30</f>
        <v>30316468293466.688</v>
      </c>
    </row>
    <row r="36" spans="1:11" x14ac:dyDescent="0.25">
      <c r="A36" t="s">
        <v>12</v>
      </c>
      <c r="B36">
        <f>2*B32*B35</f>
        <v>884917358933.44482</v>
      </c>
      <c r="C36">
        <f t="shared" ref="C36" si="32">2*C32*C35</f>
        <v>395887900841.13312</v>
      </c>
      <c r="D36">
        <f t="shared" ref="D36" si="33">2*D32*D35</f>
        <v>12074657816.167149</v>
      </c>
      <c r="E36">
        <f t="shared" ref="E36" si="34">2*E32*E35</f>
        <v>764001809031.73792</v>
      </c>
      <c r="F36">
        <f t="shared" ref="F36" si="35">2*F32*F35</f>
        <v>2148483314859.8584</v>
      </c>
      <c r="G36">
        <f t="shared" ref="G36" si="36">2*G32*G35</f>
        <v>2169059993919.2903</v>
      </c>
      <c r="H36">
        <f t="shared" ref="H36" si="37">2*H32*H35</f>
        <v>373758600019.26306</v>
      </c>
      <c r="I36">
        <f t="shared" ref="I36" si="38">2*I32*I35</f>
        <v>686759185460.95032</v>
      </c>
      <c r="J36">
        <f t="shared" ref="J36" si="39">2*J32*J35</f>
        <v>230174374561.52686</v>
      </c>
      <c r="K36">
        <f t="shared" ref="K36" si="40">2*K32*K35</f>
        <v>49223394.862687267</v>
      </c>
    </row>
    <row r="37" spans="1:11" x14ac:dyDescent="0.25">
      <c r="A37" t="s">
        <v>14</v>
      </c>
      <c r="B37" t="e">
        <f>2*B33*B35</f>
        <v>#VALUE!</v>
      </c>
      <c r="C37" t="e">
        <f t="shared" ref="C37:K37" si="41">2*C33*C35</f>
        <v>#VALUE!</v>
      </c>
      <c r="D37" t="e">
        <f t="shared" si="41"/>
        <v>#VALUE!</v>
      </c>
      <c r="E37" t="e">
        <f t="shared" si="41"/>
        <v>#VALUE!</v>
      </c>
      <c r="F37" t="e">
        <f t="shared" si="41"/>
        <v>#VALUE!</v>
      </c>
      <c r="G37" t="e">
        <f t="shared" si="41"/>
        <v>#VALUE!</v>
      </c>
      <c r="H37" t="e">
        <f t="shared" si="41"/>
        <v>#VALUE!</v>
      </c>
      <c r="I37" t="e">
        <f t="shared" si="41"/>
        <v>#VALUE!</v>
      </c>
      <c r="J37" t="e">
        <f t="shared" si="41"/>
        <v>#VALUE!</v>
      </c>
      <c r="K37">
        <f t="shared" si="41"/>
        <v>0</v>
      </c>
    </row>
    <row r="38" spans="1:11" x14ac:dyDescent="0.25">
      <c r="A38" t="s">
        <v>25</v>
      </c>
      <c r="B38">
        <f>B36/3650</f>
        <v>242443112.03656024</v>
      </c>
      <c r="C38">
        <f t="shared" ref="C38:K38" si="42">C36/3650</f>
        <v>108462438.58661181</v>
      </c>
      <c r="D38">
        <f t="shared" si="42"/>
        <v>3308125.4290868901</v>
      </c>
      <c r="E38">
        <f t="shared" si="42"/>
        <v>209315564.11828437</v>
      </c>
      <c r="F38">
        <f t="shared" si="42"/>
        <v>588625565.71502972</v>
      </c>
      <c r="G38">
        <f t="shared" si="42"/>
        <v>594263012.0326823</v>
      </c>
      <c r="H38">
        <f t="shared" si="42"/>
        <v>102399616.44363372</v>
      </c>
      <c r="I38">
        <f t="shared" si="42"/>
        <v>188153201.49615076</v>
      </c>
      <c r="J38">
        <f t="shared" si="42"/>
        <v>63061472.482610099</v>
      </c>
      <c r="K38">
        <f t="shared" si="42"/>
        <v>13485.861606215689</v>
      </c>
    </row>
    <row r="40" spans="1:11" x14ac:dyDescent="0.25">
      <c r="A40" t="s">
        <v>19</v>
      </c>
    </row>
    <row r="41" spans="1:11" x14ac:dyDescent="0.25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20</v>
      </c>
      <c r="H41" t="s">
        <v>21</v>
      </c>
      <c r="I41" t="s">
        <v>22</v>
      </c>
      <c r="J41" t="s">
        <v>23</v>
      </c>
    </row>
    <row r="42" spans="1:11" x14ac:dyDescent="0.25">
      <c r="A42" t="s">
        <v>15</v>
      </c>
      <c r="B42">
        <v>2028.0812273500001</v>
      </c>
      <c r="C42">
        <v>1586.49500784</v>
      </c>
      <c r="D42">
        <v>451.06789978400002</v>
      </c>
      <c r="E42">
        <v>4235.6442018400003</v>
      </c>
      <c r="F42">
        <v>1460.26124873</v>
      </c>
      <c r="G42">
        <v>6405.0042083099997</v>
      </c>
      <c r="H42">
        <v>2248.5797190100002</v>
      </c>
      <c r="J42">
        <v>807.30313363799996</v>
      </c>
      <c r="K42" s="1">
        <v>11433.249814700001</v>
      </c>
    </row>
    <row r="43" spans="1:11" x14ac:dyDescent="0.25">
      <c r="A43" t="s">
        <v>7</v>
      </c>
      <c r="B43">
        <v>2.64925027</v>
      </c>
      <c r="C43">
        <v>3.2435803299999999</v>
      </c>
      <c r="D43">
        <v>10.317690689999999</v>
      </c>
      <c r="E43">
        <v>0.13057176000000001</v>
      </c>
      <c r="F43">
        <v>5.6729456899999997</v>
      </c>
      <c r="G43">
        <v>1.69793265</v>
      </c>
      <c r="H43">
        <v>2.8722564500000001</v>
      </c>
      <c r="J43">
        <v>24.066358080000001</v>
      </c>
      <c r="K43" s="1">
        <v>0.106804355</v>
      </c>
    </row>
    <row r="44" spans="1:11" x14ac:dyDescent="0.25">
      <c r="A44" t="s">
        <v>9</v>
      </c>
      <c r="B44">
        <v>1.49440752</v>
      </c>
      <c r="C44">
        <v>1.73262388</v>
      </c>
      <c r="D44">
        <v>12.075340069999999</v>
      </c>
      <c r="E44">
        <v>0.64729155000000005</v>
      </c>
      <c r="F44">
        <v>9.4331015800000007</v>
      </c>
      <c r="G44">
        <v>4.91266537</v>
      </c>
      <c r="H44">
        <v>1.22885559</v>
      </c>
      <c r="J44">
        <v>4.6316497400000003</v>
      </c>
      <c r="K44" s="1">
        <v>2.3367373400000001E-3</v>
      </c>
    </row>
    <row r="45" spans="1:11" x14ac:dyDescent="0.25">
      <c r="A45" t="s">
        <v>11</v>
      </c>
      <c r="B45">
        <v>6.31432E-3</v>
      </c>
      <c r="C45">
        <v>0.40179331000000001</v>
      </c>
      <c r="D45">
        <v>0.90845072000000004</v>
      </c>
      <c r="E45">
        <v>0.29392339000000001</v>
      </c>
      <c r="F45">
        <v>5.84565073</v>
      </c>
      <c r="G45">
        <v>0.46533746999999998</v>
      </c>
      <c r="H45">
        <v>0.49102278999999999</v>
      </c>
      <c r="J45">
        <v>4.1497465199999999</v>
      </c>
      <c r="K45" s="1">
        <v>5.5860816100000001E-5</v>
      </c>
    </row>
    <row r="46" spans="1:11" x14ac:dyDescent="0.25">
      <c r="A46" t="s">
        <v>13</v>
      </c>
      <c r="B46">
        <v>0.43254745</v>
      </c>
      <c r="C46">
        <v>0.54790132000000002</v>
      </c>
      <c r="D46">
        <v>3.75907656</v>
      </c>
      <c r="E46">
        <v>0.50844703999999996</v>
      </c>
      <c r="F46">
        <v>7.3622157499999998</v>
      </c>
      <c r="G46">
        <v>0.27208793999999997</v>
      </c>
      <c r="H46">
        <v>0.33065141999999997</v>
      </c>
      <c r="J46">
        <v>1.3229835599999999</v>
      </c>
      <c r="K46" s="1">
        <v>1.0382691999999999E-6</v>
      </c>
    </row>
    <row r="47" spans="1:11" x14ac:dyDescent="0.25">
      <c r="A47" t="s">
        <v>6</v>
      </c>
      <c r="B47">
        <f>B42/4*1000000000</f>
        <v>507020306837.5</v>
      </c>
      <c r="C47">
        <f t="shared" ref="C47:K47" si="43">C42/4*1000000000</f>
        <v>396623751960</v>
      </c>
      <c r="D47">
        <f t="shared" si="43"/>
        <v>112766974946</v>
      </c>
      <c r="E47">
        <f t="shared" si="43"/>
        <v>1058911050460.0001</v>
      </c>
      <c r="F47">
        <f t="shared" si="43"/>
        <v>365065312182.5</v>
      </c>
      <c r="G47">
        <f t="shared" si="43"/>
        <v>1601251052077.5</v>
      </c>
      <c r="H47">
        <f t="shared" si="43"/>
        <v>562144929752.5</v>
      </c>
      <c r="I47">
        <f t="shared" si="43"/>
        <v>0</v>
      </c>
      <c r="J47">
        <f t="shared" si="43"/>
        <v>201825783409.5</v>
      </c>
      <c r="K47">
        <f t="shared" si="43"/>
        <v>2858312453675</v>
      </c>
    </row>
    <row r="48" spans="1:11" x14ac:dyDescent="0.25">
      <c r="A48" t="s">
        <v>8</v>
      </c>
      <c r="B48">
        <f>B47/B43</f>
        <v>191382563051.50815</v>
      </c>
      <c r="C48">
        <f t="shared" ref="C48" si="44">C47/C43</f>
        <v>122279614379.08954</v>
      </c>
      <c r="D48">
        <f t="shared" ref="D48" si="45">D47/D43</f>
        <v>10929478149.145796</v>
      </c>
      <c r="E48">
        <f t="shared" ref="E48" si="46">E47/E43</f>
        <v>8109801464420.791</v>
      </c>
      <c r="F48">
        <f t="shared" ref="F48" si="47">F47/F43</f>
        <v>64351984336.113045</v>
      </c>
      <c r="G48">
        <f t="shared" ref="G48" si="48">G47/G43</f>
        <v>943059226805.90417</v>
      </c>
      <c r="H48">
        <f t="shared" ref="H48" si="49">H47/H43</f>
        <v>195715438206.25766</v>
      </c>
      <c r="I48" t="e">
        <f t="shared" ref="I48" si="50">I47/I43</f>
        <v>#DIV/0!</v>
      </c>
      <c r="J48">
        <f t="shared" ref="J48" si="51">J47/J43</f>
        <v>8386220413.5167589</v>
      </c>
      <c r="K48">
        <f t="shared" ref="K48" si="52">K47/K43</f>
        <v>26762133938030.898</v>
      </c>
    </row>
    <row r="49" spans="1:11" x14ac:dyDescent="0.25">
      <c r="A49" t="s">
        <v>12</v>
      </c>
      <c r="B49">
        <f>2*B45*B48</f>
        <v>2416901491.0547976</v>
      </c>
      <c r="C49">
        <f t="shared" ref="C49" si="53">2*C45*C48</f>
        <v>98262262013.795959</v>
      </c>
      <c r="D49">
        <f t="shared" ref="D49" si="54">2*D45*D48</f>
        <v>19857784587.631531</v>
      </c>
      <c r="E49">
        <f t="shared" ref="E49" si="55">2*E45*E48</f>
        <v>4767320677299.0469</v>
      </c>
      <c r="F49">
        <f t="shared" ref="F49" si="56">2*F45*F48</f>
        <v>752358448422.69556</v>
      </c>
      <c r="G49">
        <f t="shared" ref="G49" si="57">2*G45*G48</f>
        <v>877681589324.03125</v>
      </c>
      <c r="H49">
        <f t="shared" ref="H49" si="58">2*H45*H48</f>
        <v>192201481028.21844</v>
      </c>
      <c r="I49" t="e">
        <f t="shared" ref="I49" si="59">2*I45*I48</f>
        <v>#DIV/0!</v>
      </c>
      <c r="J49">
        <f t="shared" ref="J49" si="60">2*J45*J48</f>
        <v>69601377953.88826</v>
      </c>
      <c r="K49">
        <f t="shared" ref="K49" si="61">2*K45*K48</f>
        <v>2989909284.7118258</v>
      </c>
    </row>
    <row r="50" spans="1:11" x14ac:dyDescent="0.25">
      <c r="A50" t="s">
        <v>14</v>
      </c>
      <c r="B50">
        <f>2*B46*B48</f>
        <v>165564079244.78815</v>
      </c>
      <c r="C50">
        <f t="shared" ref="C50:K50" si="62">2*C46*C48</f>
        <v>133994324254.78828</v>
      </c>
      <c r="D50">
        <f t="shared" si="62"/>
        <v>82169490246.97229</v>
      </c>
      <c r="E50">
        <f t="shared" si="62"/>
        <v>8246809099144.832</v>
      </c>
      <c r="F50">
        <f t="shared" si="62"/>
        <v>947546385246.16943</v>
      </c>
      <c r="G50">
        <f t="shared" si="62"/>
        <v>513190084639.22241</v>
      </c>
      <c r="H50">
        <f t="shared" si="62"/>
        <v>129427175117.64268</v>
      </c>
      <c r="I50" t="e">
        <f t="shared" si="62"/>
        <v>#DIV/0!</v>
      </c>
      <c r="J50">
        <f t="shared" si="62"/>
        <v>22189663475.238148</v>
      </c>
      <c r="K50">
        <f t="shared" si="62"/>
        <v>55572598.788264379</v>
      </c>
    </row>
    <row r="51" spans="1:11" x14ac:dyDescent="0.25">
      <c r="A51" t="s">
        <v>25</v>
      </c>
      <c r="B51">
        <f>B50/3650</f>
        <v>45360021.710900865</v>
      </c>
      <c r="C51">
        <f t="shared" ref="C51:K51" si="63">C50/3650</f>
        <v>36710773.768435143</v>
      </c>
      <c r="D51">
        <f t="shared" si="63"/>
        <v>22512189.10875953</v>
      </c>
      <c r="E51">
        <f t="shared" si="63"/>
        <v>2259399753.1903648</v>
      </c>
      <c r="F51">
        <f t="shared" si="63"/>
        <v>259601749.38251218</v>
      </c>
      <c r="G51">
        <f t="shared" si="63"/>
        <v>140600023.18882805</v>
      </c>
      <c r="H51">
        <f t="shared" si="63"/>
        <v>35459500.032230869</v>
      </c>
      <c r="I51" t="e">
        <f t="shared" si="63"/>
        <v>#DIV/0!</v>
      </c>
      <c r="J51">
        <f t="shared" si="63"/>
        <v>6079359.8562296294</v>
      </c>
      <c r="K51">
        <f t="shared" si="63"/>
        <v>15225.369531031336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C00-AE0C-4F81-A2C8-D740FFBB95E8}">
  <dimension ref="A1:N51"/>
  <sheetViews>
    <sheetView tabSelected="1" zoomScale="85" zoomScaleNormal="85" workbookViewId="0">
      <selection activeCell="B12" sqref="B12"/>
    </sheetView>
  </sheetViews>
  <sheetFormatPr defaultRowHeight="15" x14ac:dyDescent="0.25"/>
  <cols>
    <col min="2" max="2" width="12" bestFit="1" customWidth="1"/>
  </cols>
  <sheetData>
    <row r="1" spans="1:14" x14ac:dyDescent="0.25">
      <c r="A1" t="s">
        <v>16</v>
      </c>
    </row>
    <row r="2" spans="1:14" x14ac:dyDescent="0.25">
      <c r="B2" t="s">
        <v>26</v>
      </c>
      <c r="C2" t="s">
        <v>27</v>
      </c>
      <c r="D2" t="s">
        <v>3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M2" t="s">
        <v>30</v>
      </c>
    </row>
    <row r="3" spans="1:14" x14ac:dyDescent="0.25">
      <c r="A3" t="s">
        <v>15</v>
      </c>
      <c r="B3">
        <v>6489.6433083600004</v>
      </c>
      <c r="C3">
        <v>7902.40041604</v>
      </c>
      <c r="D3">
        <v>2529.8943693199999</v>
      </c>
      <c r="E3">
        <v>4948.31021255</v>
      </c>
      <c r="F3">
        <v>11359.4173157</v>
      </c>
      <c r="G3">
        <v>11365.679670899999</v>
      </c>
      <c r="H3">
        <v>10083.5247623</v>
      </c>
      <c r="I3">
        <v>5609.0477814799997</v>
      </c>
      <c r="J3">
        <v>4111.3837677600004</v>
      </c>
      <c r="M3">
        <v>10999.521090800001</v>
      </c>
      <c r="N3">
        <v>11156.912795800001</v>
      </c>
    </row>
    <row r="4" spans="1:14" x14ac:dyDescent="0.25">
      <c r="A4" t="s">
        <v>7</v>
      </c>
      <c r="B4">
        <v>1.9485699999999999E-3</v>
      </c>
      <c r="C4">
        <v>4.5122599999999997E-3</v>
      </c>
      <c r="D4" s="1">
        <v>0.75243355199999995</v>
      </c>
      <c r="E4">
        <v>3.0161699999999999E-3</v>
      </c>
      <c r="F4">
        <v>4.2281200000000001E-3</v>
      </c>
      <c r="G4">
        <v>8.1578399999999995E-3</v>
      </c>
      <c r="H4">
        <v>6.2658599999999998E-3</v>
      </c>
      <c r="I4">
        <v>6.5453000000000004E-3</v>
      </c>
      <c r="J4">
        <v>3.6933399999999998E-3</v>
      </c>
      <c r="M4" s="1">
        <v>0.10011102</v>
      </c>
      <c r="N4" s="1">
        <v>3.6687242299999999E-3</v>
      </c>
    </row>
    <row r="5" spans="1:14" x14ac:dyDescent="0.25">
      <c r="A5" t="s">
        <v>9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</row>
    <row r="6" spans="1:14" x14ac:dyDescent="0.25">
      <c r="A6" t="s">
        <v>11</v>
      </c>
      <c r="B6">
        <v>2.1031000000000001E-4</v>
      </c>
      <c r="C6">
        <v>3.6393999999999999E-4</v>
      </c>
      <c r="D6" s="1">
        <v>3.1304600000000001E-6</v>
      </c>
      <c r="E6">
        <v>1.6234999999999999E-4</v>
      </c>
      <c r="F6">
        <v>3.7804000000000001E-4</v>
      </c>
      <c r="G6">
        <v>1.7354E-4</v>
      </c>
      <c r="H6">
        <v>2.5085999999999999E-4</v>
      </c>
      <c r="I6">
        <v>2.5982000000000002E-4</v>
      </c>
      <c r="J6">
        <v>2.0678E-4</v>
      </c>
      <c r="M6" s="1">
        <v>6.0414825199999998E-7</v>
      </c>
      <c r="N6" s="1">
        <v>2.2112685200000001E-5</v>
      </c>
    </row>
    <row r="7" spans="1:14" x14ac:dyDescent="0.25">
      <c r="A7" t="s">
        <v>13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</row>
    <row r="8" spans="1:14" x14ac:dyDescent="0.25">
      <c r="A8" t="s">
        <v>6</v>
      </c>
      <c r="B8">
        <f>B3/4/0.000000001</f>
        <v>1622410827090</v>
      </c>
      <c r="C8">
        <f t="shared" ref="C8:K8" si="0">C3/4*1000000000</f>
        <v>1975600104010</v>
      </c>
      <c r="D8">
        <f t="shared" si="0"/>
        <v>632473592330</v>
      </c>
      <c r="E8">
        <f t="shared" si="0"/>
        <v>1237077553137.5</v>
      </c>
      <c r="F8">
        <f t="shared" si="0"/>
        <v>2839854328925</v>
      </c>
      <c r="G8">
        <f t="shared" si="0"/>
        <v>2841419917725</v>
      </c>
      <c r="H8">
        <f t="shared" si="0"/>
        <v>2520881190575</v>
      </c>
      <c r="I8">
        <f t="shared" si="0"/>
        <v>1402261945370</v>
      </c>
      <c r="J8">
        <f t="shared" si="0"/>
        <v>1027845941940.0001</v>
      </c>
      <c r="K8">
        <f t="shared" si="0"/>
        <v>0</v>
      </c>
      <c r="M8">
        <f t="shared" ref="M8" si="1">M3/4*1000000000</f>
        <v>2749880272700</v>
      </c>
      <c r="N8">
        <f t="shared" ref="N8" si="2">N3/4*1000000000</f>
        <v>2789228198950</v>
      </c>
    </row>
    <row r="9" spans="1:14" x14ac:dyDescent="0.25">
      <c r="A9" t="s">
        <v>8</v>
      </c>
      <c r="B9">
        <f>B8/B4</f>
        <v>832616137521361.88</v>
      </c>
      <c r="C9">
        <f t="shared" ref="C9:K9" si="3">C8/C4</f>
        <v>437829403449712.56</v>
      </c>
      <c r="D9">
        <f t="shared" si="3"/>
        <v>840570693118.16125</v>
      </c>
      <c r="E9">
        <f t="shared" si="3"/>
        <v>410148484050136.44</v>
      </c>
      <c r="F9">
        <f t="shared" si="3"/>
        <v>671658876504214.63</v>
      </c>
      <c r="G9">
        <f t="shared" si="3"/>
        <v>348305423705907.44</v>
      </c>
      <c r="H9">
        <f t="shared" si="3"/>
        <v>402320063099877.75</v>
      </c>
      <c r="I9">
        <f t="shared" si="3"/>
        <v>214239522309137.84</v>
      </c>
      <c r="J9">
        <f t="shared" si="3"/>
        <v>278297135367986.75</v>
      </c>
      <c r="K9" t="e">
        <f t="shared" si="3"/>
        <v>#DIV/0!</v>
      </c>
      <c r="M9">
        <f t="shared" ref="M9" si="4">M8/M4</f>
        <v>27468307412111.074</v>
      </c>
      <c r="N9">
        <f t="shared" ref="N9" si="5">N8/N4</f>
        <v>760271970332858.75</v>
      </c>
    </row>
    <row r="10" spans="1:14" x14ac:dyDescent="0.25">
      <c r="A10" t="s">
        <v>12</v>
      </c>
      <c r="B10">
        <f>2*B6*B9/10000</f>
        <v>35021499.976423524</v>
      </c>
      <c r="C10">
        <f t="shared" ref="C10:J10" si="6">2*C6*C9/10000</f>
        <v>31868726.618297674</v>
      </c>
      <c r="D10" s="1">
        <f>2*D6*D9</f>
        <v>5262745.8639573585</v>
      </c>
      <c r="E10">
        <f t="shared" si="6"/>
        <v>13317521.277107928</v>
      </c>
      <c r="F10">
        <f t="shared" si="6"/>
        <v>50782784.334730655</v>
      </c>
      <c r="G10">
        <f t="shared" si="6"/>
        <v>12088984.645984635</v>
      </c>
      <c r="H10">
        <f t="shared" si="6"/>
        <v>20185202.205847066</v>
      </c>
      <c r="I10">
        <f t="shared" si="6"/>
        <v>11132742.53727204</v>
      </c>
      <c r="J10">
        <f t="shared" si="6"/>
        <v>11509256.33027846</v>
      </c>
      <c r="K10" t="e">
        <f t="shared" ref="K10" si="7">2*K6*K9</f>
        <v>#DIV/0!</v>
      </c>
      <c r="M10">
        <f t="shared" ref="M10" si="8">2*M6*M9</f>
        <v>33189859.816851098</v>
      </c>
      <c r="N10">
        <f t="shared" ref="N10" si="9">2*N6*N9</f>
        <v>33623309492.708492</v>
      </c>
    </row>
    <row r="11" spans="1:14" x14ac:dyDescent="0.25">
      <c r="A11" t="s">
        <v>14</v>
      </c>
      <c r="B11" t="e">
        <f>2*B7*B9</f>
        <v>#VALUE!</v>
      </c>
      <c r="C11" t="e">
        <f t="shared" ref="C11:K11" si="10">2*C7*C9</f>
        <v>#VALUE!</v>
      </c>
      <c r="D11" t="e">
        <f t="shared" si="10"/>
        <v>#VALUE!</v>
      </c>
      <c r="E11" t="e">
        <f t="shared" si="10"/>
        <v>#VALUE!</v>
      </c>
      <c r="F11" t="e">
        <f t="shared" si="10"/>
        <v>#VALUE!</v>
      </c>
      <c r="G11" t="e">
        <f t="shared" si="10"/>
        <v>#VALUE!</v>
      </c>
      <c r="H11" t="e">
        <f t="shared" si="10"/>
        <v>#VALUE!</v>
      </c>
      <c r="I11" t="e">
        <f t="shared" si="10"/>
        <v>#VALUE!</v>
      </c>
      <c r="J11" t="e">
        <f t="shared" si="10"/>
        <v>#VALUE!</v>
      </c>
      <c r="K11" t="e">
        <f t="shared" si="10"/>
        <v>#DIV/0!</v>
      </c>
      <c r="M11">
        <f t="shared" ref="M11" si="11">2*M7*M9</f>
        <v>0</v>
      </c>
      <c r="N11">
        <f t="shared" ref="N11" si="12">2*N7*N9</f>
        <v>0</v>
      </c>
    </row>
    <row r="12" spans="1:14" x14ac:dyDescent="0.25">
      <c r="A12" t="s">
        <v>25</v>
      </c>
      <c r="B12" s="2">
        <f>B10/3650</f>
        <v>9594.9315003900065</v>
      </c>
      <c r="C12" s="2">
        <f t="shared" ref="C12:K12" si="13">C10/3650</f>
        <v>8731.1579776158014</v>
      </c>
      <c r="D12" s="2">
        <f>D10/365</f>
        <v>14418.481819061257</v>
      </c>
      <c r="E12" s="2">
        <f>E10/730</f>
        <v>18243.179831654696</v>
      </c>
      <c r="F12" s="2">
        <f t="shared" si="13"/>
        <v>13913.091598556344</v>
      </c>
      <c r="G12" s="2">
        <f>G10/730</f>
        <v>16560.25293970498</v>
      </c>
      <c r="H12" s="2">
        <f>H10/1825</f>
        <v>11060.384770327159</v>
      </c>
      <c r="I12" s="2">
        <f>I10/1210</f>
        <v>9200.6136671669756</v>
      </c>
      <c r="J12" s="2">
        <f>J10/730</f>
        <v>15766.104562025288</v>
      </c>
      <c r="K12" t="e">
        <f t="shared" si="13"/>
        <v>#DIV/0!</v>
      </c>
      <c r="M12">
        <f t="shared" ref="M12" si="14">M10/3650</f>
        <v>9093.1122785893422</v>
      </c>
      <c r="N12">
        <f t="shared" ref="N12" si="15">N10/3650</f>
        <v>9211865.6144406833</v>
      </c>
    </row>
    <row r="15" spans="1:14" x14ac:dyDescent="0.25">
      <c r="A15" t="s">
        <v>17</v>
      </c>
    </row>
    <row r="16" spans="1:14" x14ac:dyDescent="0.25">
      <c r="A16" t="s">
        <v>15</v>
      </c>
      <c r="M16">
        <v>10999.521210700001</v>
      </c>
      <c r="N16">
        <v>11141.287666099999</v>
      </c>
    </row>
    <row r="17" spans="1:14" x14ac:dyDescent="0.25">
      <c r="A17" t="s">
        <v>7</v>
      </c>
      <c r="M17" s="1">
        <v>0.10712925700000001</v>
      </c>
      <c r="N17" s="1">
        <v>3.6692164700000002E-3</v>
      </c>
    </row>
    <row r="18" spans="1:14" x14ac:dyDescent="0.25">
      <c r="A18" t="s">
        <v>9</v>
      </c>
    </row>
    <row r="19" spans="1:14" x14ac:dyDescent="0.25">
      <c r="A19" t="s">
        <v>11</v>
      </c>
      <c r="M19" s="1">
        <v>9.5599966699999999E-7</v>
      </c>
      <c r="N19" s="1">
        <v>2.3908978000000001E-5</v>
      </c>
    </row>
    <row r="20" spans="1:14" x14ac:dyDescent="0.25">
      <c r="A20" t="s">
        <v>13</v>
      </c>
    </row>
    <row r="21" spans="1:14" x14ac:dyDescent="0.25">
      <c r="A21" t="s">
        <v>6</v>
      </c>
      <c r="M21">
        <f t="shared" ref="M21:N21" si="16">M16/4*1000000000</f>
        <v>2749880302675</v>
      </c>
      <c r="N21">
        <f t="shared" si="16"/>
        <v>2785321916525</v>
      </c>
    </row>
    <row r="22" spans="1:14" x14ac:dyDescent="0.25">
      <c r="A22" t="s">
        <v>8</v>
      </c>
      <c r="M22">
        <f t="shared" ref="M22:N22" si="17">M21/M17</f>
        <v>25668807753189.215</v>
      </c>
      <c r="N22">
        <f t="shared" si="17"/>
        <v>759105367398778.75</v>
      </c>
    </row>
    <row r="23" spans="1:14" x14ac:dyDescent="0.25">
      <c r="A23" t="s">
        <v>12</v>
      </c>
      <c r="M23">
        <f t="shared" ref="M23:N23" si="18">2*M19*M22</f>
        <v>49078743.328671813</v>
      </c>
      <c r="N23">
        <f t="shared" si="18"/>
        <v>36298867057.638641</v>
      </c>
    </row>
    <row r="24" spans="1:14" x14ac:dyDescent="0.25">
      <c r="A24" t="s">
        <v>14</v>
      </c>
      <c r="M24">
        <f t="shared" ref="M24:N24" si="19">2*M20*M22</f>
        <v>0</v>
      </c>
      <c r="N24">
        <f t="shared" si="19"/>
        <v>0</v>
      </c>
    </row>
    <row r="25" spans="1:14" x14ac:dyDescent="0.25">
      <c r="A25" t="s">
        <v>25</v>
      </c>
      <c r="M25">
        <f t="shared" ref="M25:N25" si="20">M23/3650</f>
        <v>13446.231048951182</v>
      </c>
      <c r="N25">
        <f t="shared" si="20"/>
        <v>9944895.0842845589</v>
      </c>
    </row>
    <row r="28" spans="1:14" x14ac:dyDescent="0.25">
      <c r="A28" t="s">
        <v>34</v>
      </c>
    </row>
    <row r="29" spans="1:14" x14ac:dyDescent="0.25">
      <c r="A29" t="s">
        <v>15</v>
      </c>
      <c r="M29">
        <v>10999.5212161</v>
      </c>
      <c r="N29">
        <v>11147.4953621</v>
      </c>
    </row>
    <row r="30" spans="1:14" x14ac:dyDescent="0.25">
      <c r="A30" t="s">
        <v>7</v>
      </c>
      <c r="M30" s="1">
        <v>9.0705826200000006E-2</v>
      </c>
      <c r="N30" s="1">
        <v>5.6314810599999996E-3</v>
      </c>
    </row>
    <row r="31" spans="1:14" x14ac:dyDescent="0.25">
      <c r="A31" t="s">
        <v>9</v>
      </c>
      <c r="M31" s="1">
        <v>7.1635162700000005E-2</v>
      </c>
      <c r="N31" s="1"/>
    </row>
    <row r="32" spans="1:14" x14ac:dyDescent="0.25">
      <c r="A32" t="s">
        <v>11</v>
      </c>
      <c r="M32" s="1">
        <v>8.1182600800000001E-7</v>
      </c>
      <c r="N32" s="1">
        <v>2.9680548900000001E-5</v>
      </c>
    </row>
    <row r="33" spans="1:14" x14ac:dyDescent="0.25">
      <c r="A33" t="s">
        <v>13</v>
      </c>
    </row>
    <row r="34" spans="1:14" x14ac:dyDescent="0.25">
      <c r="A34" t="s">
        <v>6</v>
      </c>
      <c r="M34">
        <f t="shared" ref="M34:N34" si="21">M29/4*1000000000</f>
        <v>2749880304025</v>
      </c>
      <c r="N34">
        <f t="shared" si="21"/>
        <v>2786873840525</v>
      </c>
    </row>
    <row r="35" spans="1:14" x14ac:dyDescent="0.25">
      <c r="A35" t="s">
        <v>8</v>
      </c>
      <c r="M35">
        <f t="shared" ref="M35:N35" si="22">M34/M30</f>
        <v>30316468293466.688</v>
      </c>
      <c r="N35">
        <f t="shared" si="22"/>
        <v>494874050153513.31</v>
      </c>
    </row>
    <row r="36" spans="1:14" x14ac:dyDescent="0.25">
      <c r="A36" t="s">
        <v>12</v>
      </c>
      <c r="M36">
        <f t="shared" ref="M36:N36" si="23">2*M32*M35</f>
        <v>49223394.862687267</v>
      </c>
      <c r="N36">
        <f t="shared" si="23"/>
        <v>29376266889.84481</v>
      </c>
    </row>
    <row r="37" spans="1:14" x14ac:dyDescent="0.25">
      <c r="A37" t="s">
        <v>14</v>
      </c>
      <c r="M37">
        <f t="shared" ref="M37:N37" si="24">2*M33*M35</f>
        <v>0</v>
      </c>
      <c r="N37">
        <f t="shared" si="24"/>
        <v>0</v>
      </c>
    </row>
    <row r="38" spans="1:14" x14ac:dyDescent="0.25">
      <c r="A38" t="s">
        <v>25</v>
      </c>
      <c r="M38">
        <f t="shared" ref="M38:N38" si="25">M36/3650</f>
        <v>13485.861606215689</v>
      </c>
      <c r="N38">
        <f t="shared" si="25"/>
        <v>8048292.2985876193</v>
      </c>
    </row>
    <row r="41" spans="1:14" x14ac:dyDescent="0.25">
      <c r="A41" t="s">
        <v>19</v>
      </c>
    </row>
    <row r="42" spans="1:14" x14ac:dyDescent="0.25">
      <c r="A42" t="s">
        <v>15</v>
      </c>
      <c r="M42" s="1">
        <v>11433.249814700001</v>
      </c>
      <c r="N42">
        <v>11157.8008329</v>
      </c>
    </row>
    <row r="43" spans="1:14" x14ac:dyDescent="0.25">
      <c r="A43" t="s">
        <v>7</v>
      </c>
      <c r="M43" s="1">
        <v>0.106804355</v>
      </c>
      <c r="N43" s="1">
        <v>3.5754167199999998E-3</v>
      </c>
    </row>
    <row r="44" spans="1:14" x14ac:dyDescent="0.25">
      <c r="A44" t="s">
        <v>9</v>
      </c>
      <c r="M44" s="1">
        <v>2.3367373400000001E-3</v>
      </c>
    </row>
    <row r="45" spans="1:14" x14ac:dyDescent="0.25">
      <c r="A45" t="s">
        <v>11</v>
      </c>
      <c r="M45" s="1">
        <v>5.5860816100000001E-5</v>
      </c>
      <c r="N45" s="1">
        <v>2.0934820700000001E-5</v>
      </c>
    </row>
    <row r="46" spans="1:14" x14ac:dyDescent="0.25">
      <c r="A46" t="s">
        <v>13</v>
      </c>
      <c r="M46" s="1">
        <v>1.0382691999999999E-6</v>
      </c>
      <c r="N46" s="1">
        <v>2.0934820700000001E-5</v>
      </c>
    </row>
    <row r="47" spans="1:14" x14ac:dyDescent="0.25">
      <c r="A47" t="s">
        <v>6</v>
      </c>
      <c r="M47">
        <f t="shared" ref="M47:N47" si="26">M42/4*1000000000</f>
        <v>2858312453675</v>
      </c>
      <c r="N47">
        <f t="shared" si="26"/>
        <v>2789450208225</v>
      </c>
    </row>
    <row r="48" spans="1:14" x14ac:dyDescent="0.25">
      <c r="A48" t="s">
        <v>8</v>
      </c>
      <c r="M48">
        <f t="shared" ref="M48:N48" si="27">M47/M43</f>
        <v>26762133938030.898</v>
      </c>
      <c r="N48">
        <f t="shared" si="27"/>
        <v>780174851401657.13</v>
      </c>
    </row>
    <row r="49" spans="1:14" x14ac:dyDescent="0.25">
      <c r="A49" t="s">
        <v>12</v>
      </c>
      <c r="M49">
        <f t="shared" ref="M49:N49" si="28">2*M45*M48</f>
        <v>2989909284.7118258</v>
      </c>
      <c r="N49">
        <f t="shared" si="28"/>
        <v>32665641257.485672</v>
      </c>
    </row>
    <row r="50" spans="1:14" x14ac:dyDescent="0.25">
      <c r="A50" t="s">
        <v>14</v>
      </c>
      <c r="M50">
        <f t="shared" ref="M50:N50" si="29">2*M46*M48</f>
        <v>55572598.788264379</v>
      </c>
      <c r="N50">
        <f t="shared" si="29"/>
        <v>32665641257.485672</v>
      </c>
    </row>
    <row r="51" spans="1:14" x14ac:dyDescent="0.25">
      <c r="A51" t="s">
        <v>25</v>
      </c>
      <c r="M51">
        <f t="shared" ref="M51:N51" si="30">M50/3650</f>
        <v>15225.369531031336</v>
      </c>
      <c r="N51">
        <f t="shared" si="30"/>
        <v>8949490.7554755267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2022-04-14T22:08:53Z</dcterms:modified>
</cp:coreProperties>
</file>