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Weekly Allocation" state="visible" r:id="rId3"/>
    <sheet sheetId="2" name="Archived" state="visible" r:id="rId4"/>
  </sheets>
  <definedNames/>
  <calcPr/>
</workbook>
</file>

<file path=xl/comments1.xml><?xml version="1.0" encoding="utf-8"?>
<comments xmlns="http://schemas.openxmlformats.org/spreadsheetml/2006/main">
  <authors>
    <author/>
  </authors>
  <commentList>
    <comment ref="BH129" authorId="0">
      <text>
        <t xml:space="preserve">Makeup for PTO on 5/16-5/21?</t>
      </text>
    </comment>
    <comment ref="BI129" authorId="0">
      <text>
        <t xml:space="preserve">DO IT</t>
      </text>
    </comment>
  </commentList>
</comments>
</file>

<file path=xl/sharedStrings.xml><?xml version="1.0" encoding="utf-8"?>
<sst xmlns="http://schemas.openxmlformats.org/spreadsheetml/2006/main" count="1624" uniqueCount="140">
  <si>
    <t>Status</t>
  </si>
  <si>
    <t>Resource</t>
  </si>
  <si>
    <t>Client</t>
  </si>
  <si>
    <t>Project</t>
  </si>
  <si>
    <t>Skill</t>
  </si>
  <si>
    <t>Billable</t>
  </si>
  <si>
    <t>Booked</t>
  </si>
  <si>
    <t>Jurgen Altziebler</t>
  </si>
  <si>
    <t>ADP</t>
  </si>
  <si>
    <t>ADP - SOW 3</t>
  </si>
  <si>
    <t>PM</t>
  </si>
  <si>
    <t>SOW1 - ADP iOS Prototype</t>
  </si>
  <si>
    <t>Chris Tate</t>
  </si>
  <si>
    <t>UX</t>
  </si>
  <si>
    <t>Brandon Hunter</t>
  </si>
  <si>
    <t>Michael Tierney</t>
  </si>
  <si>
    <t>HTML/JS</t>
  </si>
  <si>
    <t>SOW2 - ADP UX Services</t>
  </si>
  <si>
    <t>Ben Markowitz</t>
  </si>
  <si>
    <t>Remy Martin</t>
  </si>
  <si>
    <t>Anthony Nystrom</t>
  </si>
  <si>
    <t>Agilysys</t>
  </si>
  <si>
    <t>AGYS SOW11 - Android IG Retainer</t>
  </si>
  <si>
    <t>Curt Hu</t>
  </si>
  <si>
    <t>Mobile/Eng</t>
  </si>
  <si>
    <t>Daniil Degtyarev</t>
  </si>
  <si>
    <t>Linus Liu</t>
  </si>
  <si>
    <t>QA</t>
  </si>
  <si>
    <t>Patti Chan</t>
  </si>
  <si>
    <t>Roger Frost</t>
  </si>
  <si>
    <t>AGYS SOW12 - Elevate Retainer</t>
  </si>
  <si>
    <t>Daniel Lv</t>
  </si>
  <si>
    <t>Rails</t>
  </si>
  <si>
    <t>Ian Yang</t>
  </si>
  <si>
    <t>Ping Yu</t>
  </si>
  <si>
    <t>American Bible Society</t>
  </si>
  <si>
    <t>SOW1 - Scripture Analytics Dashboard</t>
  </si>
  <si>
    <t>Marc Garrett</t>
  </si>
  <si>
    <t>Tom Zeng</t>
  </si>
  <si>
    <t>Roc Yu</t>
  </si>
  <si>
    <t>Yong Gu</t>
  </si>
  <si>
    <t>Jeff Baier</t>
  </si>
  <si>
    <t>ATR</t>
  </si>
  <si>
    <t>General Dynamics</t>
  </si>
  <si>
    <t>Maggie Lubberts</t>
  </si>
  <si>
    <t>Peter Gumeson</t>
  </si>
  <si>
    <t>Jan Xie</t>
  </si>
  <si>
    <t>Gary Iams</t>
  </si>
  <si>
    <t>Youcai Qian</t>
  </si>
  <si>
    <t>Blinq Media</t>
  </si>
  <si>
    <t>SOW1 - Analyze Tool</t>
  </si>
  <si>
    <t>Andy Wang</t>
  </si>
  <si>
    <t>SOW2 - Planning Tool</t>
  </si>
  <si>
    <t>Bloomberg</t>
  </si>
  <si>
    <t>SOW5 - BWealth</t>
  </si>
  <si>
    <t>Pipeline</t>
  </si>
  <si>
    <t>SOW5 - BWealth Extension</t>
  </si>
  <si>
    <t>BlueShift Local</t>
  </si>
  <si>
    <t>SOW1 - DoTell Mobile App</t>
  </si>
  <si>
    <t>Insiya Hussain</t>
  </si>
  <si>
    <t>Stefano Falasca</t>
  </si>
  <si>
    <t>Cato Institute</t>
  </si>
  <si>
    <t>SOW1 - Libertarianism.org responsive design</t>
  </si>
  <si>
    <t>Javier Rios</t>
  </si>
  <si>
    <t>SOW2 - Human Progress</t>
  </si>
  <si>
    <t>Marck Vaisman</t>
  </si>
  <si>
    <t>Chronicle</t>
  </si>
  <si>
    <t>SOW2 - User Experience Retainer</t>
  </si>
  <si>
    <t>SOW3 - Trajan MVP</t>
  </si>
  <si>
    <t>Consumer Source Holdings Inc.</t>
  </si>
  <si>
    <t>SOW1 - Web Development Retainer</t>
  </si>
  <si>
    <t>Ram Dobson</t>
  </si>
  <si>
    <t>SOW2 - Web Development Retainer</t>
  </si>
  <si>
    <t>Eric Himmelreich</t>
  </si>
  <si>
    <t>SOW3 - Computer Vision and Workflow</t>
  </si>
  <si>
    <t>Yuriy Chesnokov</t>
  </si>
  <si>
    <t>SOW4 - Web Development Services</t>
  </si>
  <si>
    <t>Mike Fischer</t>
  </si>
  <si>
    <t>SOW5 - Web Development Services</t>
  </si>
  <si>
    <t>SOW6 - Web Development Services</t>
  </si>
  <si>
    <t>Department of Energy</t>
  </si>
  <si>
    <t>SOW1 - Rails Training</t>
  </si>
  <si>
    <t>FBS</t>
  </si>
  <si>
    <t>FlexMLS Contact Manager</t>
  </si>
  <si>
    <t>Serign Jobe</t>
  </si>
  <si>
    <t>SOW2 - Home Page Development</t>
  </si>
  <si>
    <t>Intridea</t>
  </si>
  <si>
    <t>Boop!</t>
  </si>
  <si>
    <t>Build Notifier</t>
  </si>
  <si>
    <t>Business Development</t>
  </si>
  <si>
    <t>Dashboard</t>
  </si>
  <si>
    <t>Education</t>
  </si>
  <si>
    <t>Internal::Paid Time Off</t>
  </si>
  <si>
    <t>(PM)</t>
  </si>
  <si>
    <t>intridea.com</t>
  </si>
  <si>
    <t>John Reigart</t>
  </si>
  <si>
    <t>Marketing  PR</t>
  </si>
  <si>
    <t>REBin</t>
  </si>
  <si>
    <t>Smashbook</t>
  </si>
  <si>
    <t>SocialSpring</t>
  </si>
  <si>
    <t>Surfiki</t>
  </si>
  <si>
    <t>Tran Thanh</t>
  </si>
  <si>
    <t>Surfiki Homepage</t>
  </si>
  <si>
    <t>yourtime.intridea.com</t>
  </si>
  <si>
    <t>Mitsubishi</t>
  </si>
  <si>
    <t>MePresent</t>
  </si>
  <si>
    <t>MeQuote Global</t>
  </si>
  <si>
    <t>SOW4 - meWarranty Consulting</t>
  </si>
  <si>
    <t>Eng</t>
  </si>
  <si>
    <t>SOW4 - meX</t>
  </si>
  <si>
    <t>SOW5 - mePresent Corporate</t>
  </si>
  <si>
    <t>NFWF</t>
  </si>
  <si>
    <t>SOW2 - GreenFeat iPad</t>
  </si>
  <si>
    <t>Opower</t>
  </si>
  <si>
    <t>SOW1 - Rewards App</t>
  </si>
  <si>
    <t>SOW2 - Tipsy App MVP</t>
  </si>
  <si>
    <t>OraMetrix</t>
  </si>
  <si>
    <t>SOW1 - SureSmile Web Application</t>
  </si>
  <si>
    <t>SOW2 - SureSmile Web Application</t>
  </si>
  <si>
    <t>Orametrix</t>
  </si>
  <si>
    <t>SOW3 - Websites/CMS</t>
  </si>
  <si>
    <t>Pew Research Center</t>
  </si>
  <si>
    <t>GRF Development</t>
  </si>
  <si>
    <t>SOW 3 - GRF Project Maintenance</t>
  </si>
  <si>
    <t>Prima Facie</t>
  </si>
  <si>
    <t>SOW 1 - Application Discovery and Consulting</t>
  </si>
  <si>
    <t>Scalr</t>
  </si>
  <si>
    <t>Visual Design</t>
  </si>
  <si>
    <t>Swapt</t>
  </si>
  <si>
    <t>SOW 1 - Website</t>
  </si>
  <si>
    <t>SYPartners</t>
  </si>
  <si>
    <t>SOW 1 - Staff Augmentation</t>
  </si>
  <si>
    <t>The Payments Company</t>
  </si>
  <si>
    <t>SOW1 - APAdvantage</t>
  </si>
  <si>
    <t>ThedaCare</t>
  </si>
  <si>
    <t>Maintenance</t>
  </si>
  <si>
    <t>Vivere</t>
  </si>
  <si>
    <t>SOW 1 - Healthcare App</t>
  </si>
  <si>
    <t>WeWork</t>
  </si>
  <si>
    <t>SOW 1 - UX for Back Office Asset Management</t>
  </si>
</sst>
</file>

<file path=xl/styles.xml><?xml version="1.0" encoding="utf-8"?>
<styleSheet xmlns="http://schemas.openxmlformats.org/spreadsheetml/2006/main" xmlns:x14ac="http://schemas.microsoft.com/office/spreadsheetml/2009/9/ac" xmlns:mc="http://schemas.openxmlformats.org/markup-compatibility/2006">
  <numFmts count="46">
    <numFmt numFmtId="164" formatCode="&quot;$&quot;#,##0.00"/>
    <numFmt numFmtId="165" formatCode="&quot;$&quot;#,##0"/>
    <numFmt numFmtId="166" formatCode="m/d/yyyy;@"/>
    <numFmt numFmtId="167" formatCode="m/d;@"/>
    <numFmt numFmtId="168" formatCode="m/d;@"/>
    <numFmt numFmtId="169" formatCode="#,##0.###############"/>
    <numFmt numFmtId="170" formatCode="&quot;$&quot;#,##0"/>
    <numFmt numFmtId="171" formatCode="m/d;@"/>
    <numFmt numFmtId="172" formatCode="&quot;$&quot;#,##0"/>
    <numFmt numFmtId="173" formatCode="#,##0.###############"/>
    <numFmt numFmtId="174" formatCode="m/d/yyyy;@"/>
    <numFmt numFmtId="175" formatCode="m/d/yyyy;@"/>
    <numFmt numFmtId="176" formatCode="&quot;$&quot;#,##0"/>
    <numFmt numFmtId="177" formatCode="&quot;$&quot;#,##0"/>
    <numFmt numFmtId="178" formatCode="&quot;$&quot;#,##0"/>
    <numFmt numFmtId="179" formatCode="&quot;$&quot;#,##0"/>
    <numFmt numFmtId="180" formatCode="m/d;@"/>
    <numFmt numFmtId="181" formatCode="m/d/yyyy;@"/>
    <numFmt numFmtId="182" formatCode="m/d;@"/>
    <numFmt numFmtId="183" formatCode="m/d/yyyy;@"/>
    <numFmt numFmtId="184" formatCode="m/d/yyyy;@"/>
    <numFmt numFmtId="185" formatCode="&quot;$&quot;#,##0.00"/>
    <numFmt numFmtId="186" formatCode="m/d;@"/>
    <numFmt numFmtId="187" formatCode="#,##0.###############"/>
    <numFmt numFmtId="188" formatCode="&quot;$&quot;#,##0"/>
    <numFmt numFmtId="189" formatCode="#,##0.###############"/>
    <numFmt numFmtId="190" formatCode="m/d;@"/>
    <numFmt numFmtId="191" formatCode="m/d/yyyy;@"/>
    <numFmt numFmtId="192" formatCode="#,##0.###############"/>
    <numFmt numFmtId="193" formatCode="m/d;@"/>
    <numFmt numFmtId="194" formatCode="&quot;$&quot;#,##0.00"/>
    <numFmt numFmtId="195" formatCode="#,##0.###############"/>
    <numFmt numFmtId="196" formatCode="&quot;$&quot;#,##0"/>
    <numFmt numFmtId="197" formatCode="&quot;$&quot;#,##0"/>
    <numFmt numFmtId="198" formatCode="#,##0.###############"/>
    <numFmt numFmtId="199" formatCode="&quot;$&quot;#,##0"/>
    <numFmt numFmtId="200" formatCode="&quot;$&quot;#,##0"/>
    <numFmt numFmtId="201" formatCode="m/d/yyyy;@"/>
    <numFmt numFmtId="202" formatCode="m/d;@"/>
    <numFmt numFmtId="203" formatCode="#,##0.###############"/>
    <numFmt numFmtId="204" formatCode="m/d/yyyy;@"/>
    <numFmt numFmtId="205" formatCode="m/d;@"/>
    <numFmt numFmtId="206" formatCode="m/d;@"/>
    <numFmt numFmtId="207" formatCode="m/d/yyyy;@"/>
    <numFmt numFmtId="208" formatCode="m/d/yyyy;@"/>
    <numFmt numFmtId="209" formatCode="m/d;@"/>
  </numFmts>
  <fonts count="282">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val="0"/>
      <strike val="0"/>
      <u val="none"/>
      <sz val="10.0"/>
      <color rgb="FF000000"/>
      <name val="Arial"/>
    </font>
    <font>
      <b/>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666666"/>
      <name val="Arial"/>
    </font>
    <font>
      <b/>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CCCCCC"/>
      <name val="Arial"/>
    </font>
    <font>
      <b val="0"/>
      <i val="0"/>
      <strike val="0"/>
      <u val="none"/>
      <sz val="10.0"/>
      <color rgb="FF999999"/>
      <name val="Arial"/>
    </font>
    <font>
      <b val="0"/>
      <i val="0"/>
      <strike val="0"/>
      <u val="none"/>
      <sz val="10.0"/>
      <color rgb="FF999999"/>
      <name val="Arial"/>
    </font>
    <font>
      <b val="0"/>
      <i val="0"/>
      <strike val="0"/>
      <u val="none"/>
      <sz val="10.0"/>
      <color rgb="FF0000FF"/>
      <name val="Arial"/>
    </font>
    <font>
      <b val="0"/>
      <i val="0"/>
      <strike val="0"/>
      <u val="none"/>
      <sz val="10.0"/>
      <color rgb="FFB7B7B7"/>
      <name val="Arial"/>
    </font>
    <font>
      <b val="0"/>
      <i val="0"/>
      <strike val="0"/>
      <u val="none"/>
      <sz val="10.0"/>
      <color rgb="FF999999"/>
      <name val="Arial"/>
    </font>
    <font>
      <b/>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0000FF"/>
      <name val="Arial"/>
    </font>
    <font>
      <b/>
      <i val="0"/>
      <strike val="0"/>
      <u val="none"/>
      <sz val="10.0"/>
      <color rgb="FF000000"/>
      <name val="Arial"/>
    </font>
    <font>
      <b val="0"/>
      <i val="0"/>
      <strike val="0"/>
      <u val="none"/>
      <sz val="6.0"/>
      <color rgb="FF000000"/>
      <name val="Arial"/>
    </font>
    <font>
      <b val="0"/>
      <i val="0"/>
      <strike val="0"/>
      <u val="none"/>
      <sz val="10.0"/>
      <color rgb="FF434343"/>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CCCCCC"/>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6.0"/>
      <color rgb="FFFFFFFF"/>
      <name val="Arial"/>
    </font>
    <font>
      <b/>
      <i val="0"/>
      <strike val="0"/>
      <u val="none"/>
      <sz val="10.0"/>
      <color rgb="FF000000"/>
      <name val="Arial"/>
    </font>
    <font>
      <b val="0"/>
      <i val="0"/>
      <strike val="0"/>
      <u val="none"/>
      <sz val="10.0"/>
      <color rgb="FF666666"/>
      <name val="Arial"/>
    </font>
    <font>
      <b val="0"/>
      <i val="0"/>
      <strike val="0"/>
      <u val="none"/>
      <sz val="10.0"/>
      <color rgb="FF000000"/>
      <name val="Arial"/>
    </font>
    <font>
      <b/>
      <i val="0"/>
      <strike val="0"/>
      <u val="none"/>
      <sz val="10.0"/>
      <color rgb="FF999999"/>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D9D9D9"/>
      <name val="Arial"/>
    </font>
    <font>
      <b/>
      <i val="0"/>
      <strike val="0"/>
      <u val="none"/>
      <sz val="10.0"/>
      <color rgb="FF000000"/>
      <name val="Arial"/>
    </font>
    <font>
      <b val="0"/>
      <i val="0"/>
      <strike val="0"/>
      <u val="none"/>
      <sz val="10.0"/>
      <color rgb="FF000000"/>
      <name val="Arial"/>
    </font>
    <font>
      <b val="0"/>
      <i val="0"/>
      <strike val="0"/>
      <u val="none"/>
      <sz val="6.0"/>
      <color rgb="FFFFFFFF"/>
      <name val="Arial"/>
    </font>
    <font>
      <b/>
      <i val="0"/>
      <strike val="0"/>
      <u val="none"/>
      <sz val="10.0"/>
      <color rgb="FF000000"/>
      <name val="Arial"/>
    </font>
    <font>
      <b val="0"/>
      <i val="0"/>
      <strike val="0"/>
      <u val="none"/>
      <sz val="10.0"/>
      <color rgb="FFB7B7B7"/>
      <name val="Arial"/>
    </font>
    <font>
      <b val="0"/>
      <i/>
      <strike val="0"/>
      <u val="none"/>
      <sz val="10.0"/>
      <color rgb="FF000000"/>
      <name val="Arial"/>
    </font>
    <font>
      <b/>
      <i val="0"/>
      <strike val="0"/>
      <u val="none"/>
      <sz val="10.0"/>
      <color rgb="FF000000"/>
      <name val="Arial"/>
    </font>
    <font>
      <b val="0"/>
      <i val="0"/>
      <strike val="0"/>
      <u val="none"/>
      <sz val="10.0"/>
      <color rgb="FF0000FF"/>
      <name val="Arial"/>
    </font>
    <font>
      <b/>
      <i val="0"/>
      <strike val="0"/>
      <u val="none"/>
      <sz val="10.0"/>
      <color rgb="FF0000FF"/>
      <name val="Arial"/>
    </font>
    <font>
      <b val="0"/>
      <i val="0"/>
      <strike val="0"/>
      <u val="none"/>
      <sz val="10.0"/>
      <color rgb="FFB7B7B7"/>
      <name val="Arial"/>
    </font>
    <font>
      <b/>
      <i val="0"/>
      <strike val="0"/>
      <u val="none"/>
      <sz val="10.0"/>
      <color rgb="FF000000"/>
      <name val="Arial"/>
    </font>
    <font>
      <b/>
      <i val="0"/>
      <strike val="0"/>
      <u val="none"/>
      <sz val="10.0"/>
      <color rgb="FF000000"/>
      <name val="Arial"/>
    </font>
    <font>
      <b val="0"/>
      <i val="0"/>
      <strike val="0"/>
      <u val="none"/>
      <sz val="10.0"/>
      <color rgb="FFD9D9D9"/>
      <name val="Arial"/>
    </font>
    <font>
      <b val="0"/>
      <i/>
      <strike val="0"/>
      <u val="none"/>
      <sz val="10.0"/>
      <color rgb="FF000000"/>
      <name val="Arial"/>
    </font>
    <font>
      <b val="0"/>
      <i val="0"/>
      <strike val="0"/>
      <u val="none"/>
      <sz val="10.0"/>
      <color rgb="FFFFFFFF"/>
      <name val="Arial"/>
    </font>
    <font>
      <b val="0"/>
      <i val="0"/>
      <strike val="0"/>
      <u val="none"/>
      <sz val="10.0"/>
      <color rgb="FF999999"/>
      <name val="Arial"/>
    </font>
    <font>
      <b val="0"/>
      <i val="0"/>
      <strike val="0"/>
      <u val="none"/>
      <sz val="10.0"/>
      <color rgb="FFCCCCCC"/>
      <name val="Arial"/>
    </font>
    <font>
      <b/>
      <i val="0"/>
      <strike val="0"/>
      <u val="none"/>
      <sz val="10.0"/>
      <color rgb="FF0000FF"/>
      <name val="Arial"/>
    </font>
    <font>
      <b val="0"/>
      <i val="0"/>
      <strike val="0"/>
      <u val="none"/>
      <sz val="10.0"/>
      <color rgb="FFFFFFFF"/>
      <name val="Arial"/>
    </font>
    <font>
      <b/>
      <i val="0"/>
      <strike val="0"/>
      <u val="none"/>
      <sz val="10.0"/>
      <color rgb="FF000000"/>
      <name val="Arial"/>
    </font>
    <font>
      <b val="0"/>
      <i val="0"/>
      <strike val="0"/>
      <u val="none"/>
      <sz val="10.0"/>
      <color rgb="FF999999"/>
      <name val="Arial"/>
    </font>
    <font>
      <b/>
      <i val="0"/>
      <strike val="0"/>
      <u val="none"/>
      <sz val="10.0"/>
      <color rgb="FF000000"/>
      <name val="Arial"/>
    </font>
    <font>
      <b val="0"/>
      <i val="0"/>
      <strike val="0"/>
      <u val="none"/>
      <sz val="10.0"/>
      <color rgb="FF999999"/>
      <name val="Arial"/>
    </font>
    <font>
      <b/>
      <i val="0"/>
      <strike val="0"/>
      <u val="none"/>
      <sz val="10.0"/>
      <color rgb="FF000000"/>
      <name val="Arial"/>
    </font>
    <font>
      <b val="0"/>
      <i val="0"/>
      <strike val="0"/>
      <u val="none"/>
      <sz val="10.0"/>
      <color rgb="FFB7B7B7"/>
      <name val="Arial"/>
    </font>
    <font>
      <b val="0"/>
      <i val="0"/>
      <strike val="0"/>
      <u val="none"/>
      <sz val="10.0"/>
      <color rgb="FF999999"/>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FF"/>
      <name val="Arial"/>
    </font>
    <font>
      <b val="0"/>
      <i val="0"/>
      <strike val="0"/>
      <u val="none"/>
      <sz val="10.0"/>
      <color rgb="FFD9D9D9"/>
      <name val="Arial"/>
    </font>
    <font>
      <b val="0"/>
      <i val="0"/>
      <strike val="0"/>
      <u val="none"/>
      <sz val="6.0"/>
      <color rgb="FFFFFFFF"/>
      <name val="Arial"/>
    </font>
    <font>
      <b/>
      <i val="0"/>
      <strike val="0"/>
      <u val="none"/>
      <sz val="10.0"/>
      <color rgb="FF000000"/>
      <name val="Arial"/>
    </font>
    <font>
      <b val="0"/>
      <i val="0"/>
      <strike val="0"/>
      <u val="none"/>
      <sz val="10.0"/>
      <color rgb="FF666666"/>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B7B7B7"/>
      <name val="Arial"/>
    </font>
    <font>
      <b val="0"/>
      <i val="0"/>
      <strike val="0"/>
      <u val="none"/>
      <sz val="10.0"/>
      <color rgb="FFB7B7B7"/>
      <name val="Arial"/>
    </font>
    <font>
      <b val="0"/>
      <i val="0"/>
      <strike val="0"/>
      <u val="none"/>
      <sz val="10.0"/>
      <color rgb="FF0000FF"/>
      <name val="Arial"/>
    </font>
    <font>
      <b val="0"/>
      <i val="0"/>
      <strike val="0"/>
      <u val="none"/>
      <sz val="10.0"/>
      <color rgb="FFD9D9D9"/>
      <name val="Arial"/>
    </font>
    <font>
      <b val="0"/>
      <i val="0"/>
      <strike val="0"/>
      <u val="none"/>
      <sz val="6.0"/>
      <color rgb="FF000000"/>
      <name val="Arial"/>
    </font>
    <font>
      <b/>
      <i val="0"/>
      <strike val="0"/>
      <u val="none"/>
      <sz val="10.0"/>
      <color rgb="FF000000"/>
      <name val="Arial"/>
    </font>
    <font>
      <b val="0"/>
      <i val="0"/>
      <strike val="0"/>
      <u val="none"/>
      <sz val="10.0"/>
      <color rgb="FFB7B7B7"/>
      <name val="Arial"/>
    </font>
    <font>
      <b val="0"/>
      <i val="0"/>
      <strike val="0"/>
      <u val="none"/>
      <sz val="6.0"/>
      <color rgb="FF000000"/>
      <name val="Arial"/>
    </font>
    <font>
      <b val="0"/>
      <i val="0"/>
      <strike val="0"/>
      <u val="none"/>
      <sz val="10.0"/>
      <color rgb="FF666666"/>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CCCCCC"/>
      <name val="Arial"/>
    </font>
    <font>
      <b val="0"/>
      <i val="0"/>
      <strike val="0"/>
      <u val="none"/>
      <sz val="10.0"/>
      <color rgb="FFCCCCCC"/>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6.0"/>
      <color rgb="FFFFFFFF"/>
      <name val="Arial"/>
    </font>
    <font>
      <b val="0"/>
      <i val="0"/>
      <strike val="0"/>
      <u val="none"/>
      <sz val="10.0"/>
      <color rgb="FF000000"/>
      <name val="Arial"/>
    </font>
    <font>
      <b val="0"/>
      <i val="0"/>
      <strike val="0"/>
      <u val="none"/>
      <sz val="10.0"/>
      <color rgb="FF999999"/>
      <name val="Arial"/>
    </font>
    <font>
      <b val="0"/>
      <i val="0"/>
      <strike val="0"/>
      <u val="none"/>
      <sz val="10.0"/>
      <color rgb="FF000000"/>
      <name val="Arial"/>
    </font>
    <font>
      <b val="0"/>
      <i val="0"/>
      <strike val="0"/>
      <u val="none"/>
      <sz val="10.0"/>
      <color rgb="FF000000"/>
      <name val="Arial"/>
    </font>
    <font>
      <b val="0"/>
      <i val="0"/>
      <strike val="0"/>
      <u val="none"/>
      <sz val="6.0"/>
      <color rgb="FFFFFFFF"/>
      <name val="Arial"/>
    </font>
    <font>
      <b val="0"/>
      <i val="0"/>
      <strike val="0"/>
      <u val="none"/>
      <sz val="10.0"/>
      <color rgb="FF999999"/>
      <name val="Arial"/>
    </font>
    <font>
      <b val="0"/>
      <i val="0"/>
      <strike val="0"/>
      <u val="none"/>
      <sz val="10.0"/>
      <color rgb="FF000000"/>
      <name val="Arial"/>
    </font>
    <font>
      <b val="0"/>
      <i val="0"/>
      <strike val="0"/>
      <u val="none"/>
      <sz val="6.0"/>
      <color rgb="FFFFFFFF"/>
      <name val="Arial"/>
    </font>
    <font>
      <b val="0"/>
      <i val="0"/>
      <strike val="0"/>
      <u val="none"/>
      <sz val="10.0"/>
      <color rgb="FF000000"/>
      <name val="Arial"/>
    </font>
    <font>
      <b val="0"/>
      <i val="0"/>
      <strike val="0"/>
      <u val="none"/>
      <sz val="10.0"/>
      <color rgb="FF0000FF"/>
      <name val="Arial"/>
    </font>
    <font>
      <b/>
      <i val="0"/>
      <strike val="0"/>
      <u val="none"/>
      <sz val="10.0"/>
      <color rgb="FF000000"/>
      <name val="Arial"/>
    </font>
    <font>
      <b val="0"/>
      <i val="0"/>
      <strike val="0"/>
      <u val="none"/>
      <sz val="10.0"/>
      <color rgb="FF000000"/>
      <name val="Arial"/>
    </font>
    <font>
      <b val="0"/>
      <i val="0"/>
      <strike val="0"/>
      <u val="none"/>
      <sz val="10.0"/>
      <color rgb="FF0000FF"/>
      <name val="Arial"/>
    </font>
    <font>
      <b val="0"/>
      <i val="0"/>
      <strike val="0"/>
      <u val="none"/>
      <sz val="10.0"/>
      <color rgb="FFD9D9D9"/>
      <name val="Arial"/>
    </font>
    <font>
      <b val="0"/>
      <i val="0"/>
      <strike val="0"/>
      <u val="none"/>
      <sz val="10.0"/>
      <color rgb="FF999999"/>
      <name val="Arial"/>
    </font>
    <font>
      <b/>
      <i val="0"/>
      <strike val="0"/>
      <u val="none"/>
      <sz val="10.0"/>
      <color rgb="FF000000"/>
      <name val="Arial"/>
    </font>
    <font>
      <b val="0"/>
      <i val="0"/>
      <strike val="0"/>
      <u val="none"/>
      <sz val="10.0"/>
      <color rgb="FFB7B7B7"/>
      <name val="Arial"/>
    </font>
    <font>
      <b/>
      <i val="0"/>
      <strike val="0"/>
      <u val="none"/>
      <sz val="10.0"/>
      <color rgb="FF000000"/>
      <name val="Arial"/>
    </font>
    <font>
      <b val="0"/>
      <i val="0"/>
      <strike val="0"/>
      <u val="none"/>
      <sz val="10.0"/>
      <color rgb="FFCCCCCC"/>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D9D9D9"/>
      <name val="Arial"/>
    </font>
    <font>
      <b val="0"/>
      <i val="0"/>
      <strike val="0"/>
      <u val="none"/>
      <sz val="10.0"/>
      <color rgb="FF0000FF"/>
      <name val="Arial"/>
    </font>
    <font>
      <b val="0"/>
      <i/>
      <strike val="0"/>
      <u val="none"/>
      <sz val="10.0"/>
      <color rgb="FF000000"/>
      <name val="Arial"/>
    </font>
    <font>
      <b/>
      <i val="0"/>
      <strike val="0"/>
      <u val="none"/>
      <sz val="10.0"/>
      <color rgb="FF0000FF"/>
      <name val="Arial"/>
    </font>
    <font>
      <b val="0"/>
      <i val="0"/>
      <strike val="0"/>
      <u val="none"/>
      <sz val="10.0"/>
      <color rgb="FF000000"/>
      <name val="Arial"/>
    </font>
    <font>
      <b val="0"/>
      <i val="0"/>
      <strike val="0"/>
      <u val="none"/>
      <sz val="10.0"/>
      <color rgb="FFFFFFFF"/>
      <name val="Arial"/>
    </font>
    <font>
      <b val="0"/>
      <i val="0"/>
      <strike val="0"/>
      <u val="none"/>
      <sz val="10.0"/>
      <color rgb="FF999999"/>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999999"/>
      <name val="Arial"/>
    </font>
    <font>
      <b/>
      <i val="0"/>
      <strike val="0"/>
      <u val="none"/>
      <sz val="10.0"/>
      <color rgb="FF000000"/>
      <name val="Arial"/>
    </font>
    <font>
      <b val="0"/>
      <i val="0"/>
      <strike val="0"/>
      <u val="none"/>
      <sz val="10.0"/>
      <color rgb="FFFFFFFF"/>
      <name val="Arial"/>
    </font>
    <font>
      <b val="0"/>
      <i val="0"/>
      <strike val="0"/>
      <u val="none"/>
      <sz val="10.0"/>
      <color rgb="FF434343"/>
      <name val="Arial"/>
    </font>
    <font>
      <b val="0"/>
      <i val="0"/>
      <strike val="0"/>
      <u val="none"/>
      <sz val="10.0"/>
      <color rgb="FF666666"/>
      <name val="Arial"/>
    </font>
    <font>
      <b val="0"/>
      <i val="0"/>
      <strike val="0"/>
      <u val="none"/>
      <sz val="10.0"/>
      <color rgb="FF000000"/>
      <name val="Arial"/>
    </font>
    <font>
      <b val="0"/>
      <i val="0"/>
      <strike val="0"/>
      <u val="none"/>
      <sz val="10.0"/>
      <color rgb="FF999999"/>
      <name val="Arial"/>
    </font>
    <font>
      <b/>
      <i val="0"/>
      <strike val="0"/>
      <u val="none"/>
      <sz val="10.0"/>
      <color rgb="FF000000"/>
      <name val="Arial"/>
    </font>
    <font>
      <b val="0"/>
      <i val="0"/>
      <strike val="0"/>
      <u val="none"/>
      <sz val="10.0"/>
      <color rgb="FFB7B7B7"/>
      <name val="Arial"/>
    </font>
    <font>
      <b val="0"/>
      <i val="0"/>
      <strike val="0"/>
      <u val="none"/>
      <sz val="10.0"/>
      <color rgb="FF274E13"/>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B7B7B7"/>
      <name val="Arial"/>
    </font>
    <font>
      <b val="0"/>
      <i val="0"/>
      <strike val="0"/>
      <u val="none"/>
      <sz val="10.0"/>
      <color rgb="FF666666"/>
      <name val="Arial"/>
    </font>
    <font>
      <b val="0"/>
      <i val="0"/>
      <strike val="0"/>
      <u val="none"/>
      <sz val="10.0"/>
      <color rgb="FF000000"/>
      <name val="Arial"/>
    </font>
    <font>
      <b val="0"/>
      <i val="0"/>
      <strike val="0"/>
      <u val="none"/>
      <sz val="10.0"/>
      <color rgb="FF000000"/>
      <name val="Arial"/>
    </font>
    <font>
      <b val="0"/>
      <i val="0"/>
      <strike val="0"/>
      <u val="none"/>
      <sz val="10.0"/>
      <color rgb="FFB7B7B7"/>
      <name val="Arial"/>
    </font>
    <font>
      <b val="0"/>
      <i val="0"/>
      <strike val="0"/>
      <u val="none"/>
      <sz val="10.0"/>
      <color rgb="FF666666"/>
      <name val="Arial"/>
    </font>
    <font>
      <b/>
      <i val="0"/>
      <strike val="0"/>
      <u val="none"/>
      <sz val="10.0"/>
      <color rgb="FF000000"/>
      <name val="Arial"/>
    </font>
    <font>
      <b val="0"/>
      <i val="0"/>
      <strike val="0"/>
      <u val="none"/>
      <sz val="10.0"/>
      <color rgb="FFD9D9D9"/>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999999"/>
      <name val="Arial"/>
    </font>
    <font>
      <b val="0"/>
      <i val="0"/>
      <strike val="0"/>
      <u val="none"/>
      <sz val="10.0"/>
      <color rgb="FF666666"/>
      <name val="Arial"/>
    </font>
    <font>
      <b val="0"/>
      <i val="0"/>
      <strike val="0"/>
      <u val="none"/>
      <sz val="10.0"/>
      <color rgb="FF000000"/>
      <name val="Arial"/>
    </font>
    <font>
      <b val="0"/>
      <i val="0"/>
      <strike val="0"/>
      <u val="none"/>
      <sz val="10.0"/>
      <color rgb="FFB7B7B7"/>
      <name val="Arial"/>
    </font>
    <font>
      <b val="0"/>
      <i val="0"/>
      <strike val="0"/>
      <u val="none"/>
      <sz val="10.0"/>
      <color rgb="FF666666"/>
      <name val="Arial"/>
    </font>
    <font>
      <b val="0"/>
      <i val="0"/>
      <strike val="0"/>
      <u val="none"/>
      <sz val="10.0"/>
      <color rgb="FF000000"/>
      <name val="Arial"/>
    </font>
    <font>
      <b val="0"/>
      <i val="0"/>
      <strike val="0"/>
      <u val="none"/>
      <sz val="10.0"/>
      <color rgb="FF999999"/>
      <name val="Arial"/>
    </font>
    <font>
      <b val="0"/>
      <i val="0"/>
      <strike val="0"/>
      <u val="none"/>
      <sz val="10.0"/>
      <color rgb="FF666666"/>
      <name val="Arial"/>
    </font>
    <font>
      <b val="0"/>
      <i val="0"/>
      <strike val="0"/>
      <u val="none"/>
      <sz val="10.0"/>
      <color rgb="FF000000"/>
      <name val="Arial"/>
    </font>
    <font>
      <b val="0"/>
      <i val="0"/>
      <strike val="0"/>
      <u val="none"/>
      <sz val="10.0"/>
      <color rgb="FFD9D9D9"/>
      <name val="Arial"/>
    </font>
    <font>
      <b val="0"/>
      <i val="0"/>
      <strike val="0"/>
      <u val="none"/>
      <sz val="10.0"/>
      <color rgb="FF000000"/>
      <name val="Arial"/>
    </font>
    <font>
      <b val="0"/>
      <i val="0"/>
      <strike val="0"/>
      <u val="none"/>
      <sz val="10.0"/>
      <color rgb="FFB7B7B7"/>
      <name val="Arial"/>
    </font>
    <font>
      <b/>
      <i val="0"/>
      <strike val="0"/>
      <u val="none"/>
      <sz val="10.0"/>
      <color rgb="FF0000FF"/>
      <name val="Arial"/>
    </font>
    <font>
      <b val="0"/>
      <i val="0"/>
      <strike val="0"/>
      <u val="none"/>
      <sz val="10.0"/>
      <color rgb="FFD9D9D9"/>
      <name val="Arial"/>
    </font>
    <font>
      <b val="0"/>
      <i val="0"/>
      <strike val="0"/>
      <u val="none"/>
      <sz val="10.0"/>
      <color rgb="FF000000"/>
      <name val="Arial"/>
    </font>
    <font>
      <b/>
      <i val="0"/>
      <strike val="0"/>
      <u val="none"/>
      <sz val="10.0"/>
      <color rgb="FF000000"/>
      <name val="Arial"/>
    </font>
    <font>
      <b val="0"/>
      <i val="0"/>
      <strike val="0"/>
      <u val="none"/>
      <sz val="10.0"/>
      <color rgb="FF666666"/>
      <name val="Arial"/>
    </font>
    <font>
      <b val="0"/>
      <i val="0"/>
      <strike val="0"/>
      <u val="none"/>
      <sz val="10.0"/>
      <color rgb="FFCCCCCC"/>
      <name val="Arial"/>
    </font>
    <font>
      <b val="0"/>
      <i val="0"/>
      <strike val="0"/>
      <u val="none"/>
      <sz val="10.0"/>
      <color rgb="FF434343"/>
      <name val="Arial"/>
    </font>
    <font>
      <b/>
      <i val="0"/>
      <strike val="0"/>
      <u val="none"/>
      <sz val="10.0"/>
      <color rgb="FFFF0000"/>
      <name val="Arial"/>
    </font>
    <font>
      <b val="0"/>
      <i val="0"/>
      <strike val="0"/>
      <u val="none"/>
      <sz val="10.0"/>
      <color rgb="FF000000"/>
      <name val="Arial"/>
    </font>
    <font>
      <b val="0"/>
      <i val="0"/>
      <strike val="0"/>
      <u val="none"/>
      <sz val="10.0"/>
      <color rgb="FFFFFFFF"/>
      <name val="Arial"/>
    </font>
    <font>
      <b/>
      <i val="0"/>
      <strike val="0"/>
      <u val="none"/>
      <sz val="10.0"/>
      <color rgb="FF666666"/>
      <name val="Arial"/>
    </font>
    <font>
      <b val="0"/>
      <i val="0"/>
      <strike val="0"/>
      <u val="none"/>
      <sz val="10.0"/>
      <color rgb="FF000000"/>
      <name val="Arial"/>
    </font>
    <font>
      <b val="0"/>
      <i val="0"/>
      <strike val="0"/>
      <u val="none"/>
      <sz val="10.0"/>
      <color rgb="FF999999"/>
      <name val="Arial"/>
    </font>
    <font>
      <b/>
      <i val="0"/>
      <strike val="0"/>
      <u val="none"/>
      <sz val="10.0"/>
      <color rgb="FF000000"/>
      <name val="Arial"/>
    </font>
    <font>
      <b val="0"/>
      <i val="0"/>
      <strike val="0"/>
      <u val="none"/>
      <sz val="10.0"/>
      <color rgb="FF999999"/>
      <name val="Arial"/>
    </font>
    <font>
      <b val="0"/>
      <i val="0"/>
      <strike val="0"/>
      <u val="none"/>
      <sz val="10.0"/>
      <color rgb="FFB7B7B7"/>
      <name val="Arial"/>
    </font>
    <font>
      <b val="0"/>
      <i val="0"/>
      <strike val="0"/>
      <u val="none"/>
      <sz val="10.0"/>
      <color rgb="FF000000"/>
      <name val="Arial"/>
    </font>
    <font>
      <b val="0"/>
      <i val="0"/>
      <strike val="0"/>
      <u val="none"/>
      <sz val="10.0"/>
      <color rgb="FFCCCCCC"/>
      <name val="Arial"/>
    </font>
    <font>
      <b val="0"/>
      <i val="0"/>
      <strike val="0"/>
      <u val="none"/>
      <sz val="10.0"/>
      <color rgb="FFD9D9D9"/>
      <name val="Arial"/>
    </font>
    <font>
      <b val="0"/>
      <i val="0"/>
      <strike val="0"/>
      <u val="none"/>
      <sz val="10.0"/>
      <color rgb="FF000000"/>
      <name val="Arial"/>
    </font>
    <font>
      <b val="0"/>
      <i val="0"/>
      <strike val="0"/>
      <u val="none"/>
      <sz val="10.0"/>
      <color rgb="FFB7B7B7"/>
      <name val="Arial"/>
    </font>
    <font>
      <b val="0"/>
      <i val="0"/>
      <strike val="0"/>
      <u val="none"/>
      <sz val="10.0"/>
      <color rgb="FF000000"/>
      <name val="Arial"/>
    </font>
    <font>
      <b val="0"/>
      <i val="0"/>
      <strike val="0"/>
      <u val="none"/>
      <sz val="6.0"/>
      <color rgb="FFFFFFFF"/>
      <name val="Arial"/>
    </font>
    <font>
      <b val="0"/>
      <i val="0"/>
      <strike val="0"/>
      <u val="none"/>
      <sz val="10.0"/>
      <color rgb="FF000000"/>
      <name val="Arial"/>
    </font>
    <font>
      <b val="0"/>
      <i val="0"/>
      <strike val="0"/>
      <u val="none"/>
      <sz val="6.0"/>
      <color rgb="FFFFFFFF"/>
      <name val="Arial"/>
    </font>
    <font>
      <b val="0"/>
      <i val="0"/>
      <strike val="0"/>
      <u val="none"/>
      <sz val="10.0"/>
      <color rgb="FF000000"/>
      <name val="Arial"/>
    </font>
    <font>
      <b val="0"/>
      <i val="0"/>
      <strike val="0"/>
      <u val="none"/>
      <sz val="10.0"/>
      <color rgb="FF000000"/>
      <name val="Arial"/>
    </font>
    <font>
      <b/>
      <i val="0"/>
      <strike val="0"/>
      <u val="none"/>
      <sz val="10.0"/>
      <color rgb="FF0000FF"/>
      <name val="Arial"/>
    </font>
    <font>
      <b val="0"/>
      <i val="0"/>
      <strike val="0"/>
      <u val="none"/>
      <sz val="10.0"/>
      <color rgb="FF999999"/>
      <name val="Arial"/>
    </font>
    <font>
      <b val="0"/>
      <i val="0"/>
      <strike val="0"/>
      <u val="none"/>
      <sz val="10.0"/>
      <color rgb="FFD9D9D9"/>
      <name val="Arial"/>
    </font>
    <font>
      <b val="0"/>
      <i val="0"/>
      <strike val="0"/>
      <u val="none"/>
      <sz val="10.0"/>
      <color rgb="FF666666"/>
      <name val="Arial"/>
    </font>
    <font>
      <b val="0"/>
      <i val="0"/>
      <strike val="0"/>
      <u val="none"/>
      <sz val="10.0"/>
      <color rgb="FFCCCCCC"/>
      <name val="Arial"/>
    </font>
    <font>
      <b/>
      <i val="0"/>
      <strike val="0"/>
      <u val="none"/>
      <sz val="10.0"/>
      <color rgb="FF000000"/>
      <name val="Arial"/>
    </font>
    <font>
      <b/>
      <i val="0"/>
      <strike val="0"/>
      <u val="none"/>
      <sz val="10.0"/>
      <color rgb="FF0000FF"/>
      <name val="Arial"/>
    </font>
    <font>
      <b val="0"/>
      <i val="0"/>
      <strike val="0"/>
      <u val="none"/>
      <sz val="10.0"/>
      <color rgb="FF999999"/>
      <name val="Arial"/>
    </font>
    <font>
      <b val="0"/>
      <i/>
      <strike val="0"/>
      <u val="none"/>
      <sz val="10.0"/>
      <color rgb="FF000000"/>
      <name val="Arial"/>
    </font>
    <font>
      <b val="0"/>
      <i val="0"/>
      <strike val="0"/>
      <u val="none"/>
      <sz val="10.0"/>
      <color rgb="FF999999"/>
      <name val="Arial"/>
    </font>
    <font>
      <b val="0"/>
      <i val="0"/>
      <strike val="0"/>
      <u val="none"/>
      <sz val="10.0"/>
      <color rgb="FFCCCCCC"/>
      <name val="Arial"/>
    </font>
    <font>
      <b val="0"/>
      <i val="0"/>
      <strike val="0"/>
      <u val="none"/>
      <sz val="10.0"/>
      <color rgb="FF434343"/>
      <name val="Arial"/>
    </font>
    <font>
      <b val="0"/>
      <i val="0"/>
      <strike val="0"/>
      <u val="none"/>
      <sz val="10.0"/>
      <color rgb="FF999999"/>
      <name val="Arial"/>
    </font>
    <font>
      <b val="0"/>
      <i val="0"/>
      <strike val="0"/>
      <u val="none"/>
      <sz val="10.0"/>
      <color rgb="FF000000"/>
      <name val="Arial"/>
    </font>
    <font>
      <b val="0"/>
      <i val="0"/>
      <strike val="0"/>
      <u val="none"/>
      <sz val="10.0"/>
      <color rgb="FF000000"/>
      <name val="Arial"/>
    </font>
    <font>
      <b/>
      <i val="0"/>
      <strike val="0"/>
      <u val="none"/>
      <sz val="10.0"/>
      <color rgb="FF0000FF"/>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666666"/>
      <name val="Arial"/>
    </font>
    <font>
      <b/>
      <i val="0"/>
      <strike val="0"/>
      <u val="none"/>
      <sz val="10.0"/>
      <color rgb="FF000000"/>
      <name val="Arial"/>
    </font>
    <font>
      <b/>
      <i val="0"/>
      <strike val="0"/>
      <u val="none"/>
      <sz val="10.0"/>
      <color rgb="FF000000"/>
      <name val="Arial"/>
    </font>
    <font>
      <b val="0"/>
      <i val="0"/>
      <strike val="0"/>
      <u val="none"/>
      <sz val="10.0"/>
      <color rgb="FFCCCCCC"/>
      <name val="Arial"/>
    </font>
    <font>
      <b val="0"/>
      <i val="0"/>
      <strike val="0"/>
      <u val="none"/>
      <sz val="10.0"/>
      <color rgb="FF000000"/>
      <name val="Arial"/>
    </font>
    <font>
      <b val="0"/>
      <i val="0"/>
      <strike val="0"/>
      <u val="none"/>
      <sz val="10.0"/>
      <color rgb="FFB7B7B7"/>
      <name val="Arial"/>
    </font>
    <font>
      <b/>
      <i val="0"/>
      <strike val="0"/>
      <u val="none"/>
      <sz val="10.0"/>
      <color rgb="FF000000"/>
      <name val="Arial"/>
    </font>
    <font>
      <b val="0"/>
      <i val="0"/>
      <strike val="0"/>
      <u val="none"/>
      <sz val="10.0"/>
      <color rgb="FFFFFFFF"/>
      <name val="Arial"/>
    </font>
    <font>
      <b val="0"/>
      <i val="0"/>
      <strike val="0"/>
      <u val="none"/>
      <sz val="10.0"/>
      <color rgb="FF999999"/>
      <name val="Arial"/>
    </font>
    <font>
      <b val="0"/>
      <i val="0"/>
      <strike val="0"/>
      <u val="none"/>
      <sz val="10.0"/>
      <color rgb="FF999999"/>
      <name val="Arial"/>
    </font>
    <font>
      <b val="0"/>
      <i val="0"/>
      <strike val="0"/>
      <u val="none"/>
      <sz val="10.0"/>
      <color rgb="FFB7B7B7"/>
      <name val="Arial"/>
    </font>
    <font>
      <b val="0"/>
      <i val="0"/>
      <strike val="0"/>
      <u val="none"/>
      <sz val="10.0"/>
      <color rgb="FFB7B7B7"/>
      <name val="Arial"/>
    </font>
    <font>
      <b val="0"/>
      <i val="0"/>
      <strike val="0"/>
      <u val="none"/>
      <sz val="10.0"/>
      <color rgb="FF000000"/>
      <name val="Arial"/>
    </font>
    <font>
      <b val="0"/>
      <i val="0"/>
      <strike val="0"/>
      <u val="none"/>
      <sz val="10.0"/>
      <color rgb="FF666666"/>
      <name val="Arial"/>
    </font>
    <font>
      <b/>
      <i val="0"/>
      <strike val="0"/>
      <u val="none"/>
      <sz val="10.0"/>
      <color rgb="FF0000FF"/>
      <name val="Arial"/>
    </font>
    <font>
      <b/>
      <i val="0"/>
      <strike val="0"/>
      <u val="none"/>
      <sz val="10.0"/>
      <color rgb="FF0000FF"/>
      <name val="Arial"/>
    </font>
    <font>
      <b val="0"/>
      <i val="0"/>
      <strike val="0"/>
      <u val="none"/>
      <sz val="10.0"/>
      <color rgb="FFFFFFFF"/>
      <name val="Arial"/>
    </font>
    <font>
      <b val="0"/>
      <i val="0"/>
      <strike val="0"/>
      <u val="none"/>
      <sz val="10.0"/>
      <color rgb="FFB7B7B7"/>
      <name val="Arial"/>
    </font>
    <font>
      <b/>
      <i val="0"/>
      <strike val="0"/>
      <u val="none"/>
      <sz val="10.0"/>
      <color rgb="FF0000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sz val="10.0"/>
      <color rgb="FF000000"/>
      <name val="Arial"/>
    </font>
    <font>
      <b val="0"/>
      <i val="0"/>
      <strike val="0"/>
      <u val="none"/>
      <sz val="10.0"/>
      <color rgb="FF000000"/>
      <name val="Arial"/>
    </font>
    <font>
      <b val="0"/>
      <i val="0"/>
      <strike val="0"/>
      <u val="none"/>
      <sz val="10.0"/>
      <color rgb="FFB7B7B7"/>
      <name val="Arial"/>
    </font>
    <font>
      <b val="0"/>
      <i val="0"/>
      <strike val="0"/>
      <u val="none"/>
      <sz val="10.0"/>
      <color rgb="FF0000FF"/>
      <name val="Arial"/>
    </font>
    <font>
      <b val="0"/>
      <i val="0"/>
      <strike val="0"/>
      <u val="none"/>
      <sz val="10.0"/>
      <color rgb="FF000000"/>
      <name val="Arial"/>
    </font>
    <font>
      <b val="0"/>
      <i val="0"/>
      <strike val="0"/>
      <u val="none"/>
      <sz val="10.0"/>
      <color rgb="FFD9D9D9"/>
      <name val="Arial"/>
    </font>
    <font>
      <b/>
      <i val="0"/>
      <strike val="0"/>
      <u val="none"/>
      <sz val="10.0"/>
      <color rgb="FF000000"/>
      <name val="Arial"/>
    </font>
    <font>
      <b val="0"/>
      <i val="0"/>
      <strike val="0"/>
      <u val="none"/>
      <sz val="10.0"/>
      <color rgb="FFCCCCCC"/>
      <name val="Arial"/>
    </font>
    <font>
      <b/>
      <i val="0"/>
      <strike val="0"/>
      <u val="none"/>
      <sz val="10.0"/>
      <color rgb="FF000000"/>
      <name val="Arial"/>
    </font>
    <font>
      <b/>
      <i val="0"/>
      <strike val="0"/>
      <u val="none"/>
      <sz val="10.0"/>
      <color rgb="FF000000"/>
      <name val="Arial"/>
    </font>
    <font>
      <b val="0"/>
      <i val="0"/>
      <strike val="0"/>
      <u val="none"/>
      <sz val="10.0"/>
      <color rgb="FF999999"/>
      <name val="Arial"/>
    </font>
    <font>
      <b val="0"/>
      <i val="0"/>
      <strike val="0"/>
      <u val="none"/>
      <sz val="10.0"/>
      <color rgb="FFCCCCCC"/>
      <name val="Arial"/>
    </font>
    <font>
      <b val="0"/>
      <i val="0"/>
      <strike val="0"/>
      <u val="none"/>
      <sz val="10.0"/>
      <color rgb="FF999999"/>
      <name val="Arial"/>
    </font>
    <font>
      <b val="0"/>
      <i val="0"/>
      <strike val="0"/>
      <u val="none"/>
      <sz val="10.0"/>
      <color rgb="FF999999"/>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999999"/>
      <name val="Arial"/>
    </font>
    <font>
      <b val="0"/>
      <i val="0"/>
      <strike val="0"/>
      <u val="none"/>
      <sz val="10.0"/>
      <color rgb="FFFFFFFF"/>
      <name val="Arial"/>
    </font>
    <font>
      <b/>
      <i val="0"/>
      <strike val="0"/>
      <u val="none"/>
      <sz val="10.0"/>
      <color rgb="FF0000FF"/>
      <name val="Arial"/>
    </font>
    <font>
      <b/>
      <i val="0"/>
      <strike val="0"/>
      <u val="none"/>
      <sz val="10.0"/>
      <color rgb="FF000000"/>
      <name val="Arial"/>
    </font>
    <font>
      <b val="0"/>
      <i val="0"/>
      <strike val="0"/>
      <u val="none"/>
      <sz val="10.0"/>
      <color rgb="FF999999"/>
      <name val="Arial"/>
    </font>
  </fonts>
  <fills count="228">
    <fill>
      <patternFill patternType="none"/>
    </fill>
    <fill>
      <patternFill patternType="gray125">
        <bgColor rgb="FFFFFFFF"/>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CE5CD"/>
        <bgColor indexed="64"/>
      </patternFill>
    </fill>
    <fill>
      <patternFill patternType="solid">
        <fgColor rgb="FFFFF2CC"/>
        <bgColor indexed="64"/>
      </patternFill>
    </fill>
    <fill>
      <patternFill patternType="solid">
        <fgColor rgb="FFFFFFFF"/>
        <bgColor indexed="64"/>
      </patternFill>
    </fill>
    <fill>
      <patternFill patternType="solid">
        <fgColor rgb="FFF3F3F3"/>
        <bgColor indexed="64"/>
      </patternFill>
    </fill>
    <fill>
      <patternFill patternType="solid">
        <fgColor rgb="FFFFF2CC"/>
        <bgColor indexed="64"/>
      </patternFill>
    </fill>
    <fill>
      <patternFill patternType="solid">
        <fgColor rgb="FFEFEFEF"/>
        <bgColor indexed="64"/>
      </patternFill>
    </fill>
    <fill>
      <patternFill patternType="solid">
        <fgColor rgb="FFFFF2CC"/>
        <bgColor indexed="64"/>
      </patternFill>
    </fill>
    <fill>
      <patternFill patternType="solid">
        <fgColor rgb="FFF3F3F3"/>
        <bgColor indexed="64"/>
      </patternFill>
    </fill>
    <fill>
      <patternFill patternType="solid">
        <fgColor rgb="FFFFF2CC"/>
        <bgColor indexed="64"/>
      </patternFill>
    </fill>
    <fill>
      <patternFill patternType="solid">
        <fgColor rgb="FFEFEFEF"/>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F2CC"/>
        <bgColor indexed="64"/>
      </patternFill>
    </fill>
    <fill>
      <patternFill patternType="solid">
        <fgColor rgb="FFF4CCCC"/>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2CC"/>
        <bgColor indexed="64"/>
      </patternFill>
    </fill>
    <fill>
      <patternFill patternType="solid">
        <fgColor rgb="FFFFF2CC"/>
        <bgColor indexed="64"/>
      </patternFill>
    </fill>
    <fill>
      <patternFill patternType="solid">
        <fgColor rgb="FFFFFFFF"/>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FFFFFF"/>
        <bgColor indexed="64"/>
      </patternFill>
    </fill>
    <fill>
      <patternFill patternType="solid">
        <fgColor rgb="FFEFEFE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3F3F3"/>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EFEFE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FCE5CD"/>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EFEFEF"/>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CE5CD"/>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F3F3F3"/>
        <bgColor indexed="64"/>
      </patternFill>
    </fill>
    <fill>
      <patternFill patternType="solid">
        <fgColor rgb="FFFFFFFF"/>
        <bgColor indexed="64"/>
      </patternFill>
    </fill>
    <fill>
      <patternFill patternType="solid">
        <fgColor rgb="FFEFEFEF"/>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2CC"/>
        <bgColor indexed="64"/>
      </patternFill>
    </fill>
    <fill>
      <patternFill patternType="solid">
        <fgColor rgb="FFFCE5CD"/>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EFEFE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3F3F3"/>
        <bgColor indexed="64"/>
      </patternFill>
    </fill>
    <fill>
      <patternFill patternType="solid">
        <fgColor rgb="FFEFEFEF"/>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EFEFE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3F3F3"/>
        <bgColor indexed="64"/>
      </patternFill>
    </fill>
  </fills>
  <borders count="232">
    <border>
      <left/>
      <right/>
      <top/>
      <bottom/>
      <diagonal/>
    </border>
    <border>
      <left style="thin">
        <color indexed="64"/>
      </left>
      <right style="thin">
        <color indexed="64"/>
      </right>
      <top/>
      <bottom/>
      <diagonal/>
    </border>
    <border>
      <left style="thin">
        <color indexed="64"/>
      </left>
      <right/>
      <top/>
      <bottom/>
      <diagonal/>
    </border>
    <border>
      <left style="thin">
        <color indexed="64"/>
      </left>
      <right/>
      <top/>
      <bottom/>
      <diagonal/>
    </border>
    <border>
      <left style="thin">
        <color rgb="FF000000"/>
      </left>
      <right/>
      <top/>
      <bottom/>
      <diagonal/>
    </border>
    <border>
      <left/>
      <right style="thin">
        <color indexed="64"/>
      </right>
      <top/>
      <bottom/>
      <diagonal/>
    </border>
    <border>
      <left style="thin">
        <color indexed="64"/>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indexed="64"/>
      </right>
      <top/>
      <bottom/>
      <diagonal/>
    </border>
    <border>
      <left/>
      <right style="thin">
        <color rgb="FF000000"/>
      </right>
      <top/>
      <bottom/>
      <diagonal/>
    </border>
    <border>
      <left style="thin">
        <color indexed="64"/>
      </left>
      <right/>
      <top/>
      <bottom/>
      <diagonal/>
    </border>
    <border>
      <left style="thin">
        <color indexed="64"/>
      </left>
      <right style="thin">
        <color indexed="64"/>
      </right>
      <top/>
      <bottom/>
      <diagonal/>
    </border>
    <border>
      <left style="thin">
        <color indexed="64"/>
      </left>
      <right/>
      <top/>
      <bottom/>
      <diagonal/>
    </border>
    <border>
      <left style="thin">
        <color rgb="FF000000"/>
      </left>
      <right/>
      <top/>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top/>
      <bottom/>
      <diagonal/>
    </border>
    <border>
      <left style="thin">
        <color rgb="FF000000"/>
      </left>
      <right style="thin">
        <color rgb="FF000000"/>
      </right>
      <top/>
      <bottom/>
      <diagonal/>
    </border>
    <border>
      <left/>
      <right style="thin">
        <color indexed="64"/>
      </right>
      <top/>
      <bottom/>
      <diagonal/>
    </border>
    <border>
      <left style="thin">
        <color rgb="FF000000"/>
      </left>
      <right/>
      <top/>
      <bottom/>
      <diagonal/>
    </border>
    <border>
      <left style="thin">
        <color rgb="FF000000"/>
      </left>
      <right/>
      <top/>
      <bottom/>
      <diagonal/>
    </border>
    <border>
      <left style="thin">
        <color indexed="64"/>
      </left>
      <right/>
      <top/>
      <bottom/>
      <diagonal/>
    </border>
    <border>
      <left/>
      <right style="thin">
        <color rgb="FF000000"/>
      </right>
      <top/>
      <bottom/>
      <diagonal/>
    </border>
    <border>
      <left/>
      <right style="thin">
        <color rgb="FF000000"/>
      </right>
      <top/>
      <bottom/>
      <diagonal/>
    </border>
    <border>
      <left/>
      <right style="thin">
        <color indexed="64"/>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top/>
      <bottom/>
      <diagonal/>
    </border>
    <border>
      <left/>
      <right style="thin">
        <color rgb="FF000000"/>
      </right>
      <top/>
      <bottom/>
      <diagonal/>
    </border>
    <border>
      <left/>
      <right style="thin">
        <color rgb="FF000000"/>
      </right>
      <top/>
      <bottom/>
      <diagonal/>
    </border>
    <border>
      <left style="thin">
        <color indexed="64"/>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indexed="64"/>
      </left>
      <right/>
      <top/>
      <bottom/>
      <diagonal/>
    </border>
    <border>
      <left/>
      <right style="thin">
        <color rgb="FF000000"/>
      </right>
      <top/>
      <bottom/>
      <diagonal/>
    </border>
    <border>
      <left/>
      <right style="thin">
        <color indexed="64"/>
      </right>
      <top/>
      <bottom/>
      <diagonal/>
    </border>
    <border>
      <left style="thin">
        <color rgb="FF000000"/>
      </left>
      <right/>
      <top/>
      <bottom/>
      <diagonal/>
    </border>
    <border>
      <left style="thin">
        <color indexed="64"/>
      </left>
      <right/>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bottom/>
      <diagonal/>
    </border>
    <border>
      <left/>
      <right style="thin">
        <color indexed="64"/>
      </right>
      <top/>
      <bottom/>
      <diagonal/>
    </border>
    <border>
      <left/>
      <right style="thin">
        <color indexed="64"/>
      </right>
      <top/>
      <bottom/>
      <diagonal/>
    </border>
    <border>
      <left/>
      <right style="thin">
        <color indexed="64"/>
      </right>
      <top/>
      <bottom/>
      <diagonal/>
    </border>
    <border>
      <left/>
      <right style="thin">
        <color indexed="64"/>
      </right>
      <top/>
      <bottom/>
      <diagonal/>
    </border>
    <border>
      <left style="thin">
        <color rgb="FF000000"/>
      </left>
      <right style="thin">
        <color rgb="FF000000"/>
      </right>
      <top/>
      <bottom/>
      <diagonal/>
    </border>
    <border>
      <left style="thin">
        <color indexed="64"/>
      </left>
      <right style="thin">
        <color indexed="64"/>
      </right>
      <top/>
      <bottom/>
      <diagonal/>
    </border>
    <border>
      <left/>
      <right style="thin">
        <color indexed="64"/>
      </right>
      <top/>
      <bottom/>
      <diagonal/>
    </border>
    <border>
      <left/>
      <right style="thin">
        <color indexed="64"/>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indexed="64"/>
      </left>
      <right style="thin">
        <color indexed="64"/>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indexed="64"/>
      </left>
      <right style="thin">
        <color indexed="64"/>
      </right>
      <top/>
      <bottom/>
      <diagonal/>
    </border>
    <border>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style="thin">
        <color rgb="FF000000"/>
      </right>
      <top/>
      <bottom/>
      <diagonal/>
    </border>
    <border>
      <left/>
      <right style="thin">
        <color rgb="FF000000"/>
      </right>
      <top/>
      <bottom/>
      <diagonal/>
    </border>
    <border>
      <left style="thin">
        <color indexed="64"/>
      </left>
      <right/>
      <top/>
      <bottom/>
      <diagonal/>
    </border>
    <border>
      <left/>
      <right style="thin">
        <color indexed="64"/>
      </right>
      <top/>
      <bottom/>
      <diagonal/>
    </border>
    <border>
      <left style="thin">
        <color rgb="FF000000"/>
      </left>
      <right/>
      <top/>
      <bottom/>
      <diagonal/>
    </border>
    <border>
      <left style="thin">
        <color rgb="FF000000"/>
      </left>
      <right/>
      <top/>
      <bottom/>
      <diagonal/>
    </border>
    <border>
      <left style="thin">
        <color indexed="64"/>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indexed="64"/>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indexed="64"/>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right style="thin">
        <color indexed="64"/>
      </right>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diagonal/>
    </border>
    <border>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rgb="FF000000"/>
      </left>
      <right/>
      <top/>
      <bottom/>
      <diagonal/>
    </border>
    <border>
      <left style="thin">
        <color indexed="64"/>
      </left>
      <right/>
      <top/>
      <bottom/>
      <diagonal/>
    </border>
    <border>
      <left style="thin">
        <color indexed="64"/>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
      <left/>
      <right style="thin">
        <color rgb="FF000000"/>
      </right>
      <top/>
      <bottom/>
      <diagonal/>
    </border>
    <border>
      <left style="thin">
        <color rgb="FF000000"/>
      </left>
      <right/>
      <top/>
      <bottom/>
      <diagonal/>
    </border>
    <border>
      <left/>
      <right style="thin">
        <color indexed="64"/>
      </right>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rgb="FF000000"/>
      </left>
      <right/>
      <top/>
      <bottom/>
      <diagonal/>
    </border>
    <border>
      <left/>
      <right style="thin">
        <color indexed="64"/>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right style="thin">
        <color indexed="64"/>
      </right>
      <top/>
      <bottom/>
      <diagonal/>
    </border>
    <border>
      <left/>
      <right style="thin">
        <color rgb="FF000000"/>
      </right>
      <top/>
      <bottom/>
      <diagonal/>
    </border>
    <border>
      <left style="thin">
        <color rgb="FF000000"/>
      </left>
      <right style="thin">
        <color indexed="64"/>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indexed="64"/>
      </left>
      <right/>
      <top/>
      <bottom/>
      <diagonal/>
    </border>
    <border>
      <left style="thin">
        <color indexed="64"/>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style="thin">
        <color indexed="64"/>
      </right>
      <top/>
      <bottom/>
      <diagonal/>
    </border>
    <border>
      <left style="thin">
        <color rgb="FF000000"/>
      </left>
      <right style="thin">
        <color rgb="FF000000"/>
      </right>
      <top/>
      <bottom/>
      <diagonal/>
    </border>
    <border>
      <left/>
      <right style="thin">
        <color rgb="FF000000"/>
      </right>
      <top/>
      <bottom/>
      <diagonal/>
    </border>
    <border>
      <left style="thin">
        <color indexed="64"/>
      </left>
      <right/>
      <top/>
      <bottom/>
      <diagonal/>
    </border>
    <border>
      <left/>
      <right style="thin">
        <color indexed="64"/>
      </right>
      <top/>
      <bottom/>
      <diagonal/>
    </border>
    <border>
      <left style="thin">
        <color indexed="64"/>
      </left>
      <right/>
      <top/>
      <bottom/>
      <diagonal/>
    </border>
    <border>
      <left style="thin">
        <color indexed="64"/>
      </left>
      <right/>
      <top/>
      <bottom/>
      <diagonal/>
    </border>
    <border>
      <left/>
      <right/>
      <top style="thin">
        <color rgb="FF000000"/>
      </top>
      <bottom/>
      <diagonal/>
    </border>
    <border>
      <left style="thin">
        <color indexed="64"/>
      </left>
      <right/>
      <top/>
      <bottom/>
      <diagonal/>
    </border>
    <border>
      <left/>
      <right style="thin">
        <color indexed="64"/>
      </right>
      <top/>
      <bottom/>
      <diagonal/>
    </border>
    <border>
      <left/>
      <right style="thin">
        <color rgb="FF000000"/>
      </right>
      <top/>
      <bottom/>
      <diagonal/>
    </border>
    <border>
      <left style="thin">
        <color rgb="FF000000"/>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diagonal/>
    </border>
    <border>
      <left/>
      <right style="thin">
        <color rgb="FF000000"/>
      </right>
      <top/>
      <bottom/>
      <diagonal/>
    </border>
    <border>
      <left style="thin">
        <color indexed="64"/>
      </left>
      <right/>
      <top/>
      <bottom/>
      <diagonal/>
    </border>
    <border>
      <left/>
      <right style="thin">
        <color rgb="FF000000"/>
      </right>
      <top/>
      <bottom style="thin">
        <color rgb="FF000000"/>
      </bottom>
      <diagonal/>
    </border>
    <border>
      <left/>
      <right style="thin">
        <color indexed="64"/>
      </right>
      <top/>
      <bottom/>
      <diagonal/>
    </border>
    <border>
      <left style="thin">
        <color indexed="64"/>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rgb="FF000000"/>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rgb="FF000000"/>
      </left>
      <right/>
      <top/>
      <bottom/>
      <diagonal/>
    </border>
    <border>
      <left style="thin">
        <color rgb="FF000000"/>
      </left>
      <right/>
      <top/>
      <bottom/>
      <diagonal/>
    </border>
    <border>
      <left/>
      <right style="thin">
        <color indexed="64"/>
      </right>
      <top/>
      <bottom/>
      <diagonal/>
    </border>
    <border>
      <left style="thin">
        <color indexed="64"/>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indexed="64"/>
      </left>
      <right/>
      <top/>
      <bottom/>
      <diagonal/>
    </border>
    <border>
      <left style="thin">
        <color rgb="FF000000"/>
      </left>
      <right style="thin">
        <color rgb="FF000000"/>
      </right>
      <top/>
      <bottom/>
      <diagonal/>
    </border>
    <border>
      <left style="thin">
        <color indexed="64"/>
      </left>
      <right/>
      <top/>
      <bottom/>
      <diagonal/>
    </border>
    <border>
      <left style="thin">
        <color indexed="64"/>
      </left>
      <right/>
      <top/>
      <bottom/>
      <diagonal/>
    </border>
    <border>
      <left/>
      <right style="thin">
        <color rgb="FF000000"/>
      </right>
      <top/>
      <bottom/>
      <diagonal/>
    </border>
  </borders>
  <cellStyleXfs count="1">
    <xf fillId="0" numFmtId="0" borderId="0" fontId="0"/>
  </cellStyleXfs>
  <cellXfs count="373">
    <xf applyAlignment="1" fillId="0" xfId="0" numFmtId="0" borderId="0" fontId="0">
      <alignment vertical="bottom" horizontal="general" wrapText="1"/>
    </xf>
    <xf applyBorder="1" applyAlignment="1" fillId="2" xfId="0" numFmtId="0" borderId="1" applyFont="1" fontId="1" applyFill="1">
      <alignment vertical="bottom" horizontal="general" wrapText="1"/>
    </xf>
    <xf applyBorder="1" applyAlignment="1" fillId="3" xfId="0" numFmtId="0" borderId="2" applyFont="1" fontId="2" applyFill="1">
      <alignment vertical="bottom" horizontal="right" wrapText="1"/>
    </xf>
    <xf applyAlignment="1" fillId="0" xfId="0" numFmtId="164" borderId="0" applyFont="1" fontId="3" applyNumberFormat="1">
      <alignment vertical="bottom" horizontal="general" wrapText="1"/>
    </xf>
    <xf applyAlignment="1" fillId="4" xfId="0" numFmtId="0" borderId="0" fontId="0" applyFill="1">
      <alignment vertical="bottom" horizontal="general" wrapText="1"/>
    </xf>
    <xf applyAlignment="1" fillId="0" xfId="0" numFmtId="165" borderId="0" fontId="0" applyNumberFormat="1">
      <alignment vertical="bottom" horizontal="general" wrapText="1"/>
    </xf>
    <xf applyBorder="1" applyAlignment="1" fillId="5" xfId="0" numFmtId="0" borderId="3" applyFont="1" fontId="4" applyFill="1">
      <alignment vertical="bottom" horizontal="general" wrapText="1"/>
    </xf>
    <xf applyBorder="1" applyAlignment="1" fillId="0" xfId="0" numFmtId="0" borderId="4" applyFont="1" fontId="5">
      <alignment vertical="bottom" horizontal="general" wrapText="1"/>
    </xf>
    <xf applyBorder="1" fillId="0" xfId="0" numFmtId="0" borderId="5" applyFont="1" fontId="6"/>
    <xf applyBorder="1" applyAlignment="1" fillId="6" xfId="0" numFmtId="0" borderId="6" applyFont="1" fontId="7" applyFill="1">
      <alignment vertical="bottom" horizontal="general" wrapText="1"/>
    </xf>
    <xf applyBorder="1" fillId="7" xfId="0" numFmtId="0" borderId="7" applyFont="1" fontId="8" applyFill="1"/>
    <xf applyAlignment="1" fillId="0" xfId="0" numFmtId="0" borderId="0" applyFont="1" fontId="9">
      <alignment vertical="bottom" horizontal="right" wrapText="1"/>
    </xf>
    <xf applyAlignment="1" fillId="8" xfId="0" numFmtId="0" borderId="0" applyFont="1" fontId="10" applyFill="1">
      <alignment vertical="bottom" horizontal="general" wrapText="1"/>
    </xf>
    <xf applyAlignment="1" fillId="0" xfId="0" numFmtId="166" borderId="0" applyFont="1" fontId="11" applyNumberFormat="1">
      <alignment vertical="bottom" horizontal="general" wrapText="1"/>
    </xf>
    <xf applyAlignment="1" fillId="0" xfId="0" numFmtId="0" borderId="0" applyFont="1" fontId="12">
      <alignment vertical="bottom" horizontal="right" wrapText="1"/>
    </xf>
    <xf applyBorder="1" fillId="0" xfId="0" numFmtId="167" borderId="8" applyFont="1" fontId="13" applyNumberFormat="1"/>
    <xf fillId="9" xfId="0" numFmtId="0" borderId="0" applyFont="1" fontId="14" applyFill="1"/>
    <xf applyBorder="1" fillId="0" xfId="0" numFmtId="168" borderId="9" applyFont="1" fontId="15" applyNumberFormat="1"/>
    <xf applyBorder="1" applyAlignment="1" fillId="10" xfId="0" numFmtId="0" borderId="10" fontId="0" applyFill="1">
      <alignment vertical="bottom" horizontal="general" wrapText="1"/>
    </xf>
    <xf fillId="11" xfId="0" numFmtId="0" borderId="0" applyFont="1" fontId="16" applyFill="1"/>
    <xf applyBorder="1" applyAlignment="1" fillId="12" xfId="0" numFmtId="0" borderId="11" applyFont="1" fontId="17" applyFill="1">
      <alignment vertical="bottom" horizontal="general" wrapText="1"/>
    </xf>
    <xf applyBorder="1" fillId="13" xfId="0" numFmtId="0" borderId="12" fontId="0" applyFill="1"/>
    <xf applyBorder="1" applyAlignment="1" fillId="14" xfId="0" numFmtId="0" borderId="13" applyFont="1" fontId="18" applyFill="1">
      <alignment vertical="bottom" horizontal="general" wrapText="1"/>
    </xf>
    <xf applyAlignment="1" fillId="15" xfId="0" numFmtId="0" borderId="0" applyFont="1" fontId="19" applyFill="1">
      <alignment vertical="bottom" horizontal="general" wrapText="1"/>
    </xf>
    <xf applyBorder="1" applyAlignment="1" fillId="16" xfId="0" numFmtId="0" borderId="14" applyFont="1" fontId="20" applyFill="1">
      <alignment vertical="bottom" horizontal="general" wrapText="1"/>
    </xf>
    <xf fillId="17" xfId="0" numFmtId="0" borderId="0" applyFont="1" fontId="21" applyFill="1"/>
    <xf applyAlignment="1" fillId="18" xfId="0" numFmtId="0" borderId="0" applyFont="1" fontId="22" applyFill="1">
      <alignment vertical="bottom" horizontal="general" wrapText="1"/>
    </xf>
    <xf applyBorder="1" fillId="19" xfId="0" numFmtId="0" borderId="15" fontId="0" applyFill="1"/>
    <xf applyAlignment="1" fillId="0" xfId="0" numFmtId="0" borderId="0" applyFont="1" fontId="23">
      <alignment vertical="bottom" horizontal="general" wrapText="1"/>
    </xf>
    <xf fillId="20" xfId="0" numFmtId="0" borderId="0" applyFont="1" fontId="24" applyFill="1"/>
    <xf applyAlignment="1" fillId="0" xfId="0" numFmtId="0" borderId="0" applyFont="1" fontId="25">
      <alignment vertical="top" horizontal="general" wrapText="1"/>
    </xf>
    <xf applyBorder="1" applyAlignment="1" fillId="21" xfId="0" numFmtId="0" borderId="16" applyFont="1" fontId="26" applyFill="1">
      <alignment vertical="bottom" horizontal="general" wrapText="1"/>
    </xf>
    <xf applyAlignment="1" fillId="22" xfId="0" numFmtId="0" borderId="0" fontId="0" applyFill="1">
      <alignment vertical="bottom" horizontal="general" wrapText="1"/>
    </xf>
    <xf applyAlignment="1" fillId="0" xfId="0" numFmtId="0" borderId="0" fontId="0">
      <alignment vertical="bottom" horizontal="left"/>
    </xf>
    <xf fillId="23" xfId="0" numFmtId="0" borderId="0" fontId="0" applyFill="1"/>
    <xf applyBorder="1" fillId="24" xfId="0" numFmtId="0" borderId="17" applyFont="1" fontId="27" applyFill="1"/>
    <xf applyAlignment="1" fillId="0" xfId="0" numFmtId="0" borderId="0" applyFont="1" fontId="28">
      <alignment vertical="bottom" horizontal="general" wrapText="1"/>
    </xf>
    <xf applyBorder="1" applyAlignment="1" fillId="25" xfId="0" numFmtId="169" borderId="18" applyFont="1" fontId="29" applyNumberFormat="1" applyFill="1">
      <alignment vertical="bottom" horizontal="general" wrapText="1"/>
    </xf>
    <xf applyBorder="1" applyAlignment="1" fillId="0" xfId="0" numFmtId="3" borderId="19" fontId="0" applyNumberFormat="1">
      <alignment vertical="bottom" horizontal="center" wrapText="1"/>
    </xf>
    <xf applyBorder="1" applyAlignment="1" fillId="0" xfId="0" numFmtId="0" borderId="20" applyFont="1" fontId="30">
      <alignment vertical="bottom" horizontal="general" wrapText="1"/>
    </xf>
    <xf applyBorder="1" applyAlignment="1" fillId="0" xfId="0" numFmtId="0" borderId="21" applyFont="1" fontId="31">
      <alignment vertical="bottom" horizontal="general" wrapText="1"/>
    </xf>
    <xf applyAlignment="1" fillId="26" xfId="0" numFmtId="0" borderId="0" applyFont="1" fontId="32" applyFill="1">
      <alignment vertical="bottom" horizontal="general" wrapText="1"/>
    </xf>
    <xf applyAlignment="1" fillId="27" xfId="0" numFmtId="0" borderId="0" applyFont="1" fontId="33" applyFill="1">
      <alignment vertical="bottom" horizontal="general" wrapText="1"/>
    </xf>
    <xf applyAlignment="1" fillId="28" xfId="0" numFmtId="0" borderId="0" applyFont="1" fontId="34" applyFill="1">
      <alignment vertical="bottom" horizontal="general" wrapText="1"/>
    </xf>
    <xf applyAlignment="1" fillId="0" xfId="0" numFmtId="0" borderId="0" fontId="0">
      <alignment vertical="bottom" horizontal="left" wrapText="1"/>
    </xf>
    <xf applyBorder="1" applyAlignment="1" fillId="0" xfId="0" numFmtId="170" borderId="22" fontId="0" applyNumberFormat="1">
      <alignment vertical="bottom" horizontal="right" wrapText="1"/>
    </xf>
    <xf applyBorder="1" fillId="0" xfId="0" numFmtId="0" borderId="23" applyFont="1" fontId="35"/>
    <xf applyBorder="1" applyAlignment="1" fillId="0" xfId="0" numFmtId="0" borderId="24" applyFont="1" fontId="36">
      <alignment vertical="bottom" horizontal="right"/>
    </xf>
    <xf applyBorder="1" fillId="29" xfId="0" numFmtId="0" borderId="25" applyFont="1" fontId="37" applyFill="1"/>
    <xf applyBorder="1" fillId="0" xfId="0" numFmtId="0" borderId="26" fontId="0"/>
    <xf applyBorder="1" fillId="30" xfId="0" numFmtId="0" borderId="27" applyFont="1" fontId="38" applyFill="1"/>
    <xf applyBorder="1" fillId="31" xfId="0" numFmtId="0" borderId="28" fontId="0" applyFill="1"/>
    <xf applyBorder="1" fillId="32" xfId="0" numFmtId="0" borderId="29" applyFont="1" fontId="39" applyFill="1"/>
    <xf applyBorder="1" applyAlignment="1" fillId="0" xfId="0" numFmtId="3" borderId="30" fontId="0" applyNumberFormat="1">
      <alignment vertical="bottom" horizontal="center" wrapText="1"/>
    </xf>
    <xf applyBorder="1" fillId="0" xfId="0" numFmtId="0" borderId="31" applyFont="1" fontId="40"/>
    <xf fillId="0" xfId="0" numFmtId="171" borderId="0" applyFont="1" fontId="41" applyNumberFormat="1"/>
    <xf applyBorder="1" applyAlignment="1" fillId="0" xfId="0" numFmtId="172" borderId="32" fontId="0" applyNumberFormat="1">
      <alignment vertical="bottom" horizontal="right" wrapText="1"/>
    </xf>
    <xf applyBorder="1" fillId="0" xfId="0" numFmtId="0" borderId="33" applyFont="1" fontId="42"/>
    <xf applyBorder="1" applyAlignment="1" fillId="33" xfId="0" numFmtId="0" borderId="34" applyFont="1" fontId="43" applyFill="1">
      <alignment vertical="bottom" horizontal="general" wrapText="1"/>
    </xf>
    <xf applyAlignment="1" fillId="34" xfId="0" numFmtId="173" borderId="0" fontId="0" applyNumberFormat="1" applyFill="1">
      <alignment vertical="bottom" horizontal="general" wrapText="1"/>
    </xf>
    <xf applyAlignment="1" fillId="0" xfId="0" numFmtId="174" borderId="0" applyFont="1" fontId="44" applyNumberFormat="1">
      <alignment vertical="bottom" horizontal="general" wrapText="1"/>
    </xf>
    <xf applyBorder="1" applyAlignment="1" fillId="35" xfId="0" numFmtId="0" borderId="35" applyFont="1" fontId="45" applyFill="1">
      <alignment vertical="bottom" horizontal="general" wrapText="1"/>
    </xf>
    <xf applyBorder="1" applyAlignment="1" fillId="36" xfId="0" numFmtId="0" borderId="36" applyFont="1" fontId="46" applyFill="1">
      <alignment vertical="bottom" horizontal="general" wrapText="1"/>
    </xf>
    <xf applyBorder="1" applyAlignment="1" fillId="37" xfId="0" numFmtId="0" borderId="37" applyFont="1" fontId="47" applyFill="1">
      <alignment vertical="bottom" horizontal="general" wrapText="1"/>
    </xf>
    <xf applyAlignment="1" fillId="0" xfId="0" numFmtId="175" borderId="0" fontId="0" applyNumberFormat="1">
      <alignment vertical="bottom" horizontal="left" wrapText="1"/>
    </xf>
    <xf applyAlignment="1" fillId="38" xfId="0" numFmtId="0" borderId="0" applyFont="1" fontId="48" applyFill="1">
      <alignment vertical="bottom" horizontal="general" wrapText="1"/>
    </xf>
    <xf applyBorder="1" applyAlignment="1" fillId="0" xfId="0" numFmtId="0" borderId="38" applyFont="1" fontId="49">
      <alignment vertical="bottom" horizontal="general" wrapText="1"/>
    </xf>
    <xf fillId="39" xfId="0" numFmtId="0" borderId="0" applyFont="1" fontId="50" applyFill="1"/>
    <xf applyBorder="1" applyAlignment="1" fillId="0" xfId="0" numFmtId="0" borderId="39" fontId="0">
      <alignment vertical="bottom" horizontal="general" wrapText="1"/>
    </xf>
    <xf applyBorder="1" applyAlignment="1" fillId="40" xfId="0" numFmtId="176" borderId="40" applyFont="1" fontId="51" applyNumberFormat="1" applyFill="1">
      <alignment vertical="bottom" horizontal="right" wrapText="1"/>
    </xf>
    <xf applyBorder="1" fillId="41" xfId="0" numFmtId="3" borderId="41" applyFont="1" fontId="52" applyNumberFormat="1" applyFill="1"/>
    <xf applyBorder="1" applyAlignment="1" fillId="42" xfId="0" numFmtId="0" borderId="42" fontId="0" applyFill="1">
      <alignment vertical="bottom" horizontal="general" wrapText="1"/>
    </xf>
    <xf applyAlignment="1" fillId="0" xfId="0" numFmtId="177" borderId="0" applyFont="1" fontId="53" applyNumberFormat="1">
      <alignment vertical="bottom" horizontal="right" wrapText="1"/>
    </xf>
    <xf applyAlignment="1" fillId="0" xfId="0" numFmtId="0" borderId="0" fontId="0">
      <alignment vertical="bottom" horizontal="general" wrapText="1"/>
    </xf>
    <xf applyBorder="1" applyAlignment="1" fillId="43" xfId="0" numFmtId="0" borderId="43" applyFont="1" fontId="54" applyFill="1">
      <alignment vertical="bottom" horizontal="general" wrapText="1"/>
    </xf>
    <xf fillId="0" xfId="0" numFmtId="0" borderId="0" applyFont="1" fontId="55" applyNumberFormat="1"/>
    <xf applyAlignment="1" fillId="0" xfId="0" numFmtId="3" borderId="0" applyFont="1" fontId="56" applyNumberFormat="1">
      <alignment vertical="bottom" horizontal="general" wrapText="1"/>
    </xf>
    <xf applyBorder="1" applyAlignment="1" fillId="44" xfId="0" numFmtId="0" borderId="44" applyFont="1" fontId="57" applyFill="1">
      <alignment vertical="bottom" horizontal="general" wrapText="1"/>
    </xf>
    <xf fillId="45" xfId="0" numFmtId="0" borderId="0" applyFont="1" fontId="58" applyFill="1"/>
    <xf applyBorder="1" applyAlignment="1" fillId="46" xfId="0" numFmtId="3" borderId="45" applyFont="1" fontId="59" applyNumberFormat="1" applyFill="1">
      <alignment vertical="bottom" horizontal="center" wrapText="1"/>
    </xf>
    <xf applyBorder="1" applyAlignment="1" fillId="0" xfId="0" numFmtId="0" borderId="46" applyFont="1" fontId="60">
      <alignment vertical="bottom" horizontal="general" wrapText="1"/>
    </xf>
    <xf applyBorder="1" fillId="47" xfId="0" numFmtId="0" borderId="47" fontId="0" applyFill="1"/>
    <xf applyBorder="1" applyAlignment="1" fillId="0" xfId="0" numFmtId="0" borderId="48" applyFont="1" fontId="61">
      <alignment vertical="bottom" horizontal="general" wrapText="1"/>
    </xf>
    <xf applyAlignment="1" fillId="0" xfId="0" numFmtId="178" borderId="0" fontId="0" applyNumberFormat="1">
      <alignment vertical="bottom" horizontal="right" wrapText="1"/>
    </xf>
    <xf applyBorder="1" fillId="48" xfId="0" numFmtId="0" borderId="49" applyFont="1" fontId="62" applyFill="1"/>
    <xf applyBorder="1" applyAlignment="1" fillId="0" xfId="0" numFmtId="0" borderId="50" fontId="0">
      <alignment vertical="bottom" horizontal="right" wrapText="1"/>
    </xf>
    <xf applyBorder="1" applyAlignment="1" fillId="0" xfId="0" numFmtId="179" borderId="51" applyFont="1" fontId="63" applyNumberFormat="1">
      <alignment vertical="bottom" horizontal="right" wrapText="1"/>
    </xf>
    <xf applyBorder="1" fillId="0" xfId="0" numFmtId="180" borderId="52" applyFont="1" fontId="64" applyNumberFormat="1"/>
    <xf applyAlignment="1" fillId="0" xfId="0" numFmtId="0" borderId="0" fontId="0" applyNumberFormat="1">
      <alignment vertical="bottom" horizontal="general" wrapText="1"/>
    </xf>
    <xf applyBorder="1" applyAlignment="1" fillId="49" xfId="0" numFmtId="3" borderId="53" applyFont="1" fontId="65" applyNumberFormat="1" applyFill="1">
      <alignment vertical="bottom" horizontal="general" wrapText="1"/>
    </xf>
    <xf applyAlignment="1" fillId="0" xfId="0" numFmtId="0" borderId="0" applyFont="1" fontId="66">
      <alignment vertical="bottom" horizontal="general" wrapText="1"/>
    </xf>
    <xf applyAlignment="1" fillId="0" xfId="0" numFmtId="0" borderId="0" applyFont="1" fontId="67">
      <alignment vertical="bottom" horizontal="general" wrapText="1"/>
    </xf>
    <xf applyBorder="1" fillId="0" xfId="0" numFmtId="0" borderId="54" fontId="0"/>
    <xf applyAlignment="1" fillId="0" xfId="0" numFmtId="0" borderId="0" applyFont="1" fontId="68">
      <alignment vertical="bottom" horizontal="general" wrapText="1"/>
    </xf>
    <xf applyAlignment="1" fillId="0" xfId="0" numFmtId="0" borderId="0" fontId="0">
      <alignment vertical="bottom" horizontal="center" wrapText="1"/>
    </xf>
    <xf applyBorder="1" fillId="0" xfId="0" numFmtId="0" borderId="55" applyFont="1" fontId="69"/>
    <xf applyBorder="1" applyAlignment="1" fillId="0" xfId="0" numFmtId="0" borderId="56" fontId="0">
      <alignment vertical="bottom" horizontal="general" wrapText="1"/>
    </xf>
    <xf applyBorder="1" fillId="50" xfId="0" numFmtId="0" borderId="57" applyFont="1" fontId="70" applyFill="1"/>
    <xf applyBorder="1" applyAlignment="1" fillId="0" xfId="0" numFmtId="181" borderId="58" applyFont="1" fontId="71" applyNumberFormat="1">
      <alignment vertical="bottom" horizontal="general" wrapText="1"/>
    </xf>
    <xf applyAlignment="1" fillId="51" xfId="0" numFmtId="0" borderId="0" fontId="0" applyFill="1">
      <alignment vertical="bottom" horizontal="general" wrapText="1"/>
    </xf>
    <xf applyBorder="1" fillId="0" xfId="0" numFmtId="182" borderId="59" applyFont="1" fontId="72" applyNumberFormat="1"/>
    <xf applyAlignment="1" fillId="52" xfId="0" numFmtId="183" borderId="0" fontId="0" applyNumberFormat="1" applyFill="1">
      <alignment vertical="bottom" horizontal="general" wrapText="1"/>
    </xf>
    <xf applyBorder="1" fillId="53" xfId="0" numFmtId="0" borderId="60" applyFont="1" fontId="73" applyFill="1"/>
    <xf applyAlignment="1" fillId="54" xfId="0" numFmtId="0" borderId="0" fontId="0" applyFill="1">
      <alignment vertical="bottom" horizontal="general" wrapText="1"/>
    </xf>
    <xf applyAlignment="1" fillId="55" xfId="0" numFmtId="0" borderId="0" applyFont="1" fontId="74" applyFill="1">
      <alignment vertical="bottom" horizontal="left" wrapText="1"/>
    </xf>
    <xf fillId="56" xfId="0" numFmtId="0" borderId="0" applyFont="1" fontId="75" applyFill="1"/>
    <xf applyAlignment="1" fillId="0" xfId="0" numFmtId="0" borderId="0" applyFont="1" fontId="76">
      <alignment vertical="bottom" horizontal="center"/>
    </xf>
    <xf applyAlignment="1" fillId="57" xfId="0" numFmtId="0" borderId="0" applyFont="1" fontId="77" applyFill="1">
      <alignment vertical="bottom" horizontal="general" wrapText="1"/>
    </xf>
    <xf applyBorder="1" fillId="0" xfId="0" numFmtId="0" borderId="61" applyFont="1" fontId="78"/>
    <xf applyAlignment="1" fillId="0" xfId="0" numFmtId="0" borderId="0" applyFont="1" fontId="79">
      <alignment vertical="bottom" horizontal="right" wrapText="1"/>
    </xf>
    <xf applyBorder="1" applyAlignment="1" fillId="58" xfId="0" numFmtId="0" borderId="62" fontId="0" applyFill="1">
      <alignment vertical="bottom" horizontal="general" wrapText="1"/>
    </xf>
    <xf fillId="59" xfId="0" numFmtId="0" borderId="0" fontId="0" applyFill="1"/>
    <xf applyAlignment="1" fillId="60" xfId="0" numFmtId="0" borderId="0" applyFont="1" fontId="80" applyFill="1">
      <alignment vertical="bottom" horizontal="general" wrapText="1"/>
    </xf>
    <xf applyAlignment="1" fillId="0" xfId="0" numFmtId="184" borderId="0" applyFont="1" fontId="81" applyNumberFormat="1">
      <alignment vertical="bottom" horizontal="general" wrapText="1"/>
    </xf>
    <xf applyBorder="1" fillId="61" xfId="0" numFmtId="0" borderId="63" applyFont="1" fontId="82" applyFill="1"/>
    <xf fillId="0" xfId="0" numFmtId="185" borderId="0" applyFont="1" fontId="83" applyNumberFormat="1"/>
    <xf applyBorder="1" fillId="0" xfId="0" numFmtId="186" borderId="64" applyFont="1" fontId="84" applyNumberFormat="1"/>
    <xf applyBorder="1" applyAlignment="1" fillId="0" xfId="0" numFmtId="3" borderId="65" fontId="0" applyNumberFormat="1">
      <alignment vertical="bottom" horizontal="center" wrapText="1"/>
    </xf>
    <xf applyAlignment="1" fillId="62" xfId="0" numFmtId="0" borderId="0" applyFont="1" fontId="85" applyFill="1">
      <alignment vertical="bottom" horizontal="general" wrapText="1"/>
    </xf>
    <xf applyBorder="1" applyAlignment="1" fillId="63" xfId="0" numFmtId="0" borderId="66" fontId="0" applyFill="1">
      <alignment vertical="bottom" horizontal="general" wrapText="1"/>
    </xf>
    <xf fillId="64" xfId="0" numFmtId="3" borderId="0" applyFont="1" fontId="86" applyNumberFormat="1" applyFill="1"/>
    <xf applyBorder="1" fillId="0" xfId="0" numFmtId="0" borderId="67" fontId="0"/>
    <xf applyBorder="1" applyAlignment="1" fillId="65" xfId="0" numFmtId="187" borderId="68" fontId="0" applyNumberFormat="1" applyFill="1">
      <alignment vertical="bottom" horizontal="left" wrapText="1"/>
    </xf>
    <xf applyBorder="1" applyAlignment="1" fillId="0" xfId="0" numFmtId="0" borderId="69" applyFont="1" fontId="87">
      <alignment vertical="bottom" horizontal="general" wrapText="1"/>
    </xf>
    <xf applyBorder="1" applyAlignment="1" fillId="66" xfId="0" numFmtId="3" borderId="70" applyFont="1" fontId="88" applyNumberFormat="1" applyFill="1">
      <alignment vertical="bottom" horizontal="center" wrapText="1"/>
    </xf>
    <xf applyAlignment="1" fillId="67" xfId="0" numFmtId="0" borderId="0" applyFont="1" fontId="89" applyFill="1">
      <alignment vertical="bottom" horizontal="general" wrapText="1"/>
    </xf>
    <xf applyBorder="1" fillId="0" xfId="0" numFmtId="0" borderId="71" applyFont="1" fontId="90"/>
    <xf applyBorder="1" applyAlignment="1" fillId="0" xfId="0" numFmtId="188" borderId="72" applyFont="1" fontId="91" applyNumberFormat="1">
      <alignment vertical="bottom" horizontal="right" wrapText="1"/>
    </xf>
    <xf applyBorder="1" applyAlignment="1" fillId="68" xfId="0" numFmtId="0" borderId="73" applyFont="1" fontId="92" applyFill="1">
      <alignment vertical="bottom" horizontal="general" wrapText="1"/>
    </xf>
    <xf applyBorder="1" applyAlignment="1" fillId="0" xfId="0" numFmtId="0" borderId="74" fontId="0">
      <alignment vertical="bottom" horizontal="general" wrapText="1"/>
    </xf>
    <xf applyBorder="1" fillId="69" xfId="0" numFmtId="0" borderId="75" applyFont="1" fontId="93" applyFill="1"/>
    <xf applyBorder="1" applyAlignment="1" fillId="70" xfId="0" numFmtId="0" borderId="76" applyFont="1" fontId="94" applyFill="1">
      <alignment vertical="bottom" horizontal="general" wrapText="1"/>
    </xf>
    <xf applyAlignment="1" fillId="71" xfId="0" numFmtId="0" borderId="0" applyFont="1" fontId="95" applyNumberFormat="1" applyFill="1">
      <alignment vertical="bottom" horizontal="general" wrapText="1"/>
    </xf>
    <xf applyBorder="1" applyAlignment="1" fillId="72" xfId="0" numFmtId="189" borderId="77" fontId="0" applyNumberFormat="1" applyFill="1">
      <alignment vertical="bottom" horizontal="center" wrapText="1"/>
    </xf>
    <xf applyAlignment="1" fillId="73" xfId="0" numFmtId="3" borderId="0" applyFont="1" fontId="96" applyNumberFormat="1" applyFill="1">
      <alignment vertical="bottom" horizontal="general" wrapText="1"/>
    </xf>
    <xf applyAlignment="1" fillId="0" xfId="0" numFmtId="0" borderId="0" applyFont="1" fontId="97">
      <alignment vertical="bottom" horizontal="general" wrapText="1"/>
    </xf>
    <xf applyBorder="1" applyAlignment="1" fillId="74" xfId="0" numFmtId="0" borderId="78" fontId="0" applyFill="1">
      <alignment vertical="bottom" horizontal="general" wrapText="1"/>
    </xf>
    <xf applyBorder="1" fillId="0" xfId="0" numFmtId="190" borderId="79" applyFont="1" fontId="98" applyNumberFormat="1"/>
    <xf applyBorder="1" fillId="75" xfId="0" numFmtId="0" borderId="80" fontId="0" applyFill="1"/>
    <xf applyBorder="1" applyAlignment="1" fillId="76" xfId="0" numFmtId="0" borderId="81" applyFont="1" fontId="99" applyFill="1">
      <alignment vertical="bottom" horizontal="general" wrapText="1"/>
    </xf>
    <xf applyBorder="1" applyAlignment="1" fillId="0" xfId="0" numFmtId="0" borderId="82" applyFont="1" fontId="100">
      <alignment vertical="bottom" horizontal="general" wrapText="1"/>
    </xf>
    <xf applyBorder="1" applyAlignment="1" fillId="0" xfId="0" numFmtId="0" borderId="83" applyFont="1" fontId="101">
      <alignment vertical="bottom" horizontal="general" wrapText="1"/>
    </xf>
    <xf applyAlignment="1" fillId="0" xfId="0" numFmtId="0" borderId="0" applyFont="1" fontId="102">
      <alignment vertical="bottom" horizontal="general" wrapText="1"/>
    </xf>
    <xf applyAlignment="1" fillId="77" xfId="0" numFmtId="0" borderId="0" applyFont="1" fontId="103" applyFill="1">
      <alignment vertical="bottom" horizontal="general" wrapText="1"/>
    </xf>
    <xf applyBorder="1" applyAlignment="1" fillId="0" xfId="0" numFmtId="0" borderId="84" fontId="0">
      <alignment vertical="bottom" horizontal="right" wrapText="1"/>
    </xf>
    <xf applyBorder="1" applyAlignment="1" fillId="78" xfId="0" numFmtId="0" borderId="85" applyFont="1" fontId="104" applyFill="1">
      <alignment vertical="bottom" horizontal="right" wrapText="1"/>
    </xf>
    <xf applyBorder="1" applyAlignment="1" fillId="79" xfId="0" numFmtId="0" borderId="86" applyFont="1" fontId="105" applyFill="1">
      <alignment vertical="bottom" horizontal="general" wrapText="1"/>
    </xf>
    <xf applyBorder="1" applyAlignment="1" fillId="80" xfId="0" numFmtId="0" borderId="87" applyFont="1" fontId="106" applyFill="1">
      <alignment vertical="bottom" horizontal="general" wrapText="1"/>
    </xf>
    <xf applyBorder="1" fillId="81" xfId="0" numFmtId="0" borderId="88" applyFont="1" fontId="107" applyFill="1"/>
    <xf applyBorder="1" fillId="82" xfId="0" numFmtId="3" borderId="89" applyFont="1" fontId="108" applyNumberFormat="1" applyFill="1"/>
    <xf fillId="83" xfId="0" numFmtId="3" borderId="0" applyFont="1" fontId="109" applyNumberFormat="1" applyFill="1"/>
    <xf applyBorder="1" fillId="84" xfId="0" numFmtId="0" borderId="90" applyFont="1" fontId="110" applyFill="1"/>
    <xf fillId="85" xfId="0" numFmtId="0" borderId="0" applyFont="1" fontId="111" applyFill="1"/>
    <xf applyBorder="1" fillId="0" xfId="0" numFmtId="0" borderId="91" applyFont="1" fontId="112"/>
    <xf applyBorder="1" applyAlignment="1" fillId="86" xfId="0" numFmtId="0" borderId="92" applyFont="1" fontId="113" applyFill="1">
      <alignment vertical="bottom" horizontal="general" wrapText="1"/>
    </xf>
    <xf applyBorder="1" fillId="87" xfId="0" numFmtId="0" borderId="93" applyFont="1" fontId="114" applyFill="1"/>
    <xf fillId="0" xfId="0" numFmtId="0" borderId="0" applyFont="1" fontId="115"/>
    <xf fillId="88" xfId="0" numFmtId="0" borderId="0" fontId="0" applyFill="1"/>
    <xf applyAlignment="1" fillId="89" xfId="0" numFmtId="3" borderId="0" applyFont="1" fontId="116" applyNumberFormat="1" applyFill="1">
      <alignment vertical="bottom" horizontal="general" wrapText="1"/>
    </xf>
    <xf applyBorder="1" applyAlignment="1" fillId="90" xfId="0" numFmtId="0" borderId="94" applyFont="1" fontId="117" applyFill="1">
      <alignment vertical="bottom" horizontal="general" wrapText="1"/>
    </xf>
    <xf fillId="0" xfId="0" numFmtId="0" borderId="0" applyFont="1" fontId="118"/>
    <xf applyBorder="1" fillId="91" xfId="0" numFmtId="0" borderId="95" fontId="0" applyFill="1"/>
    <xf applyBorder="1" fillId="92" xfId="0" numFmtId="0" borderId="96" fontId="0" applyFill="1"/>
    <xf applyAlignment="1" fillId="93" xfId="0" numFmtId="0" borderId="0" fontId="0" applyFill="1">
      <alignment vertical="bottom" horizontal="general" wrapText="1"/>
    </xf>
    <xf applyBorder="1" applyAlignment="1" fillId="94" xfId="0" numFmtId="0" borderId="97" applyFont="1" fontId="119" applyFill="1">
      <alignment vertical="bottom" horizontal="general" wrapText="1"/>
    </xf>
    <xf applyAlignment="1" fillId="0" xfId="0" numFmtId="0" borderId="0" fontId="0">
      <alignment vertical="bottom" horizontal="right" wrapText="1"/>
    </xf>
    <xf applyBorder="1" applyAlignment="1" fillId="95" xfId="0" numFmtId="0" borderId="98" fontId="0" applyFill="1">
      <alignment vertical="bottom" horizontal="general" wrapText="1"/>
    </xf>
    <xf applyBorder="1" applyAlignment="1" fillId="0" xfId="0" numFmtId="0" borderId="99" applyFont="1" fontId="120">
      <alignment vertical="bottom" horizontal="general" wrapText="1"/>
    </xf>
    <xf applyBorder="1" fillId="96" xfId="0" numFmtId="0" borderId="100" fontId="0" applyFill="1"/>
    <xf applyAlignment="1" fillId="97" xfId="0" numFmtId="0" borderId="0" applyFont="1" fontId="121" applyFill="1">
      <alignment vertical="bottom" horizontal="general" wrapText="1"/>
    </xf>
    <xf applyBorder="1" fillId="98" xfId="0" numFmtId="0" borderId="101" applyFont="1" fontId="122" applyFill="1"/>
    <xf applyBorder="1" applyAlignment="1" fillId="0" xfId="0" numFmtId="191" borderId="102" applyFont="1" fontId="123" applyNumberFormat="1">
      <alignment vertical="bottom" horizontal="general" wrapText="1"/>
    </xf>
    <xf applyBorder="1" applyAlignment="1" fillId="99" xfId="0" numFmtId="0" borderId="103" applyFont="1" fontId="124" applyFill="1">
      <alignment vertical="bottom" horizontal="general" wrapText="1"/>
    </xf>
    <xf applyBorder="1" applyAlignment="1" fillId="100" xfId="0" numFmtId="0" borderId="104" applyFont="1" fontId="125" applyFill="1">
      <alignment vertical="bottom" horizontal="general" wrapText="1"/>
    </xf>
    <xf applyBorder="1" applyAlignment="1" fillId="101" xfId="0" numFmtId="0" borderId="105" fontId="0" applyFill="1">
      <alignment vertical="bottom" horizontal="general" wrapText="1"/>
    </xf>
    <xf applyBorder="1" applyAlignment="1" fillId="102" xfId="0" numFmtId="192" borderId="106" applyFont="1" fontId="126" applyNumberFormat="1" applyFill="1">
      <alignment vertical="bottom" horizontal="center" wrapText="1"/>
    </xf>
    <xf applyBorder="1" fillId="103" xfId="0" numFmtId="3" borderId="107" applyFont="1" fontId="127" applyNumberFormat="1" applyFill="1"/>
    <xf applyBorder="1" applyAlignment="1" fillId="0" xfId="0" numFmtId="0" borderId="108" applyFont="1" fontId="128">
      <alignment vertical="bottom" horizontal="general" wrapText="1"/>
    </xf>
    <xf applyBorder="1" fillId="104" xfId="0" numFmtId="0" borderId="109" applyFont="1" fontId="129" applyFill="1"/>
    <xf applyBorder="1" applyAlignment="1" fillId="105" xfId="0" numFmtId="0" borderId="110" applyFont="1" fontId="130" applyFill="1">
      <alignment vertical="bottom" horizontal="general" wrapText="1"/>
    </xf>
    <xf fillId="0" xfId="0" numFmtId="0" borderId="0" applyFont="1" fontId="131"/>
    <xf applyAlignment="1" fillId="106" xfId="0" numFmtId="0" borderId="0" applyFont="1" fontId="132" applyFill="1">
      <alignment vertical="bottom" horizontal="general" wrapText="1"/>
    </xf>
    <xf fillId="107" xfId="0" numFmtId="0" borderId="0" applyFont="1" fontId="133" applyFill="1"/>
    <xf applyBorder="1" applyAlignment="1" fillId="108" xfId="0" numFmtId="0" borderId="111" applyFont="1" fontId="134" applyFill="1">
      <alignment vertical="bottom" horizontal="general" wrapText="1"/>
    </xf>
    <xf applyBorder="1" applyAlignment="1" fillId="0" xfId="0" numFmtId="0" borderId="112" fontId="0">
      <alignment vertical="bottom" horizontal="general" wrapText="1"/>
    </xf>
    <xf fillId="0" xfId="0" numFmtId="193" borderId="0" applyFont="1" fontId="135" applyNumberFormat="1"/>
    <xf applyBorder="1" applyAlignment="1" fillId="109" xfId="0" numFmtId="0" borderId="113" applyFont="1" fontId="136" applyFill="1">
      <alignment vertical="bottom" horizontal="general" wrapText="1"/>
    </xf>
    <xf applyBorder="1" applyAlignment="1" fillId="110" xfId="0" numFmtId="0" borderId="114" applyFont="1" fontId="137" applyFill="1">
      <alignment vertical="bottom" horizontal="general" wrapText="1"/>
    </xf>
    <xf applyBorder="1" fillId="111" xfId="0" numFmtId="0" borderId="115" applyFont="1" fontId="138" applyFill="1"/>
    <xf applyAlignment="1" fillId="112" xfId="0" numFmtId="0" borderId="0" applyFont="1" fontId="139" applyFill="1">
      <alignment vertical="bottom" horizontal="general" wrapText="1"/>
    </xf>
    <xf fillId="0" xfId="0" numFmtId="0" borderId="0" applyFont="1" fontId="140"/>
    <xf applyBorder="1" fillId="113" xfId="0" numFmtId="0" borderId="116" fontId="0" applyFill="1"/>
    <xf applyAlignment="1" fillId="114" xfId="0" numFmtId="0" borderId="0" fontId="0" applyFill="1">
      <alignment vertical="bottom" horizontal="general" wrapText="1"/>
    </xf>
    <xf applyBorder="1" applyAlignment="1" fillId="115" xfId="0" numFmtId="0" borderId="117" fontId="0" applyFill="1">
      <alignment vertical="bottom" horizontal="general" wrapText="1"/>
    </xf>
    <xf applyAlignment="1" fillId="116" xfId="0" numFmtId="0" borderId="0" applyFont="1" fontId="141" applyFill="1">
      <alignment vertical="bottom" horizontal="general" wrapText="1"/>
    </xf>
    <xf fillId="117" xfId="0" numFmtId="3" borderId="0" applyFont="1" fontId="142" applyNumberFormat="1" applyFill="1"/>
    <xf fillId="118" xfId="0" numFmtId="0" borderId="0" fontId="0" applyFill="1"/>
    <xf applyBorder="1" applyAlignment="1" fillId="0" xfId="0" numFmtId="0" borderId="118" applyFont="1" fontId="143">
      <alignment vertical="bottom" horizontal="general" wrapText="1"/>
    </xf>
    <xf applyBorder="1" fillId="119" xfId="0" numFmtId="0" borderId="119" applyFont="1" fontId="144" applyFill="1"/>
    <xf applyBorder="1" applyAlignment="1" fillId="120" xfId="0" numFmtId="0" borderId="120" applyFont="1" fontId="145" applyFill="1">
      <alignment vertical="bottom" horizontal="general" wrapText="1"/>
    </xf>
    <xf applyAlignment="1" fillId="121" xfId="0" numFmtId="0" borderId="0" applyFont="1" fontId="146" applyFill="1">
      <alignment vertical="bottom" horizontal="right" wrapText="1"/>
    </xf>
    <xf applyAlignment="1" fillId="0" xfId="0" numFmtId="0" borderId="0" fontId="0">
      <alignment vertical="bottom" horizontal="center"/>
    </xf>
    <xf applyBorder="1" fillId="122" xfId="0" numFmtId="0" borderId="121" applyFont="1" fontId="147" applyFill="1"/>
    <xf applyBorder="1" applyAlignment="1" fillId="0" xfId="0" numFmtId="0" borderId="122" applyFont="1" fontId="148">
      <alignment vertical="bottom" horizontal="general" wrapText="1"/>
    </xf>
    <xf applyAlignment="1" fillId="0" xfId="0" numFmtId="0" borderId="0" applyFont="1" fontId="149">
      <alignment vertical="bottom" horizontal="left" wrapText="1"/>
    </xf>
    <xf fillId="123" xfId="0" numFmtId="0" borderId="0" applyFont="1" fontId="150" applyFill="1"/>
    <xf applyAlignment="1" fillId="124" xfId="0" numFmtId="0" borderId="0" applyFont="1" fontId="151" applyFill="1">
      <alignment vertical="bottom" horizontal="general" wrapText="1"/>
    </xf>
    <xf fillId="125" xfId="0" numFmtId="0" borderId="0" applyFont="1" fontId="152" applyFill="1"/>
    <xf applyBorder="1" applyAlignment="1" fillId="0" xfId="0" numFmtId="0" borderId="123" applyFont="1" fontId="153">
      <alignment vertical="bottom" horizontal="general" wrapText="1"/>
    </xf>
    <xf applyBorder="1" applyAlignment="1" fillId="0" xfId="0" numFmtId="0" borderId="124" applyFont="1" fontId="154">
      <alignment vertical="bottom" horizontal="general" wrapText="1"/>
    </xf>
    <xf applyBorder="1" applyAlignment="1" fillId="126" xfId="0" numFmtId="0" borderId="125" fontId="0" applyFill="1">
      <alignment vertical="bottom" horizontal="general" wrapText="1"/>
    </xf>
    <xf applyAlignment="1" fillId="127" xfId="0" numFmtId="0" borderId="0" applyFont="1" fontId="155" applyFill="1">
      <alignment vertical="bottom" horizontal="left"/>
    </xf>
    <xf applyBorder="1" applyAlignment="1" fillId="0" xfId="0" numFmtId="0" borderId="126" applyFont="1" fontId="156">
      <alignment vertical="bottom" horizontal="general" wrapText="1"/>
    </xf>
    <xf applyAlignment="1" fillId="0" xfId="0" numFmtId="194" borderId="0" applyFont="1" fontId="157" applyNumberFormat="1">
      <alignment vertical="bottom" horizontal="general" wrapText="1"/>
    </xf>
    <xf applyBorder="1" applyAlignment="1" fillId="128" xfId="0" numFmtId="195" borderId="127" fontId="0" applyNumberFormat="1" applyFill="1">
      <alignment vertical="bottom" horizontal="center" wrapText="1"/>
    </xf>
    <xf applyBorder="1" applyAlignment="1" fillId="129" xfId="0" numFmtId="0" borderId="128" applyFont="1" fontId="158" applyFill="1">
      <alignment vertical="bottom" horizontal="general" wrapText="1"/>
    </xf>
    <xf applyBorder="1" applyAlignment="1" fillId="130" xfId="0" numFmtId="0" borderId="129" applyFont="1" fontId="159" applyFill="1">
      <alignment vertical="bottom" horizontal="general" wrapText="1"/>
    </xf>
    <xf fillId="131" xfId="0" numFmtId="0" borderId="0" applyFont="1" fontId="160" applyFill="1"/>
    <xf applyBorder="1" applyAlignment="1" fillId="132" xfId="0" numFmtId="0" borderId="130" fontId="0" applyFill="1">
      <alignment vertical="bottom" horizontal="general" wrapText="1"/>
    </xf>
    <xf applyBorder="1" applyAlignment="1" fillId="133" xfId="0" numFmtId="0" borderId="131" fontId="0" applyFill="1">
      <alignment vertical="bottom" horizontal="general" wrapText="1"/>
    </xf>
    <xf applyBorder="1" fillId="134" xfId="0" numFmtId="0" borderId="132" fontId="0" applyFill="1"/>
    <xf applyBorder="1" applyAlignment="1" fillId="135" xfId="0" numFmtId="0" borderId="133" applyFont="1" fontId="161" applyFill="1">
      <alignment vertical="bottom" horizontal="general" wrapText="1"/>
    </xf>
    <xf fillId="136" xfId="0" numFmtId="0" borderId="0" applyFont="1" fontId="162" applyFill="1"/>
    <xf applyBorder="1" applyAlignment="1" fillId="137" xfId="0" numFmtId="0" borderId="134" applyFont="1" fontId="163" applyFill="1">
      <alignment vertical="bottom" horizontal="general" wrapText="1"/>
    </xf>
    <xf applyBorder="1" fillId="138" xfId="0" numFmtId="0" borderId="135" applyFont="1" fontId="164" applyFill="1"/>
    <xf applyBorder="1" fillId="139" xfId="0" numFmtId="0" borderId="136" applyFont="1" fontId="165" applyFill="1"/>
    <xf applyBorder="1" fillId="140" xfId="0" numFmtId="0" borderId="137" applyFont="1" fontId="166" applyFill="1"/>
    <xf applyBorder="1" fillId="141" xfId="0" numFmtId="0" borderId="138" applyFont="1" fontId="167" applyFill="1"/>
    <xf applyAlignment="1" fillId="0" xfId="0" numFmtId="196" borderId="0" applyFont="1" fontId="168" applyNumberFormat="1">
      <alignment vertical="top" horizontal="general" wrapText="1"/>
    </xf>
    <xf applyBorder="1" applyAlignment="1" fillId="142" xfId="0" numFmtId="3" borderId="139" applyFont="1" fontId="169" applyNumberFormat="1" applyFill="1">
      <alignment vertical="bottom" horizontal="general" wrapText="1"/>
    </xf>
    <xf applyBorder="1" applyAlignment="1" fillId="0" xfId="0" numFmtId="197" borderId="140" fontId="0" applyNumberFormat="1">
      <alignment vertical="bottom" horizontal="right" wrapText="1"/>
    </xf>
    <xf applyBorder="1" applyAlignment="1" fillId="0" xfId="0" numFmtId="0" borderId="141" applyFont="1" fontId="170">
      <alignment vertical="bottom" horizontal="general" wrapText="1"/>
    </xf>
    <xf applyAlignment="1" fillId="0" xfId="0" numFmtId="0" borderId="0" applyFont="1" fontId="171">
      <alignment vertical="bottom" horizontal="general" wrapText="1"/>
    </xf>
    <xf applyAlignment="1" fillId="0" xfId="0" numFmtId="0" borderId="0" applyFont="1" fontId="172">
      <alignment vertical="bottom" horizontal="right" wrapText="1"/>
    </xf>
    <xf applyBorder="1" applyAlignment="1" fillId="143" xfId="0" numFmtId="0" borderId="142" applyFont="1" fontId="173" applyFill="1">
      <alignment vertical="bottom" horizontal="general" wrapText="1"/>
    </xf>
    <xf applyBorder="1" fillId="144" xfId="0" numFmtId="0" borderId="143" fontId="0" applyFill="1"/>
    <xf applyBorder="1" applyAlignment="1" fillId="0" xfId="0" numFmtId="0" borderId="144" fontId="0">
      <alignment vertical="bottom" horizontal="general" wrapText="1"/>
    </xf>
    <xf fillId="0" xfId="0" numFmtId="0" borderId="0" fontId="0"/>
    <xf applyBorder="1" applyAlignment="1" fillId="145" xfId="0" numFmtId="0" borderId="145" applyFont="1" fontId="174" applyFill="1">
      <alignment vertical="bottom" horizontal="general" wrapText="1"/>
    </xf>
    <xf applyBorder="1" applyAlignment="1" fillId="0" xfId="0" numFmtId="0" borderId="146" applyFont="1" fontId="175">
      <alignment vertical="bottom" horizontal="general" wrapText="1"/>
    </xf>
    <xf applyBorder="1" applyAlignment="1" fillId="146" xfId="0" numFmtId="198" borderId="147" fontId="0" applyNumberFormat="1" applyFill="1">
      <alignment vertical="bottom" horizontal="general" wrapText="1"/>
    </xf>
    <xf applyBorder="1" fillId="0" xfId="0" numFmtId="0" borderId="148" applyFont="1" fontId="176"/>
    <xf applyBorder="1" applyAlignment="1" fillId="147" xfId="0" numFmtId="0" borderId="149" fontId="0" applyFill="1">
      <alignment vertical="bottom" horizontal="general" wrapText="1"/>
    </xf>
    <xf applyBorder="1" applyAlignment="1" fillId="0" xfId="0" numFmtId="0" borderId="150" applyFont="1" fontId="177">
      <alignment vertical="bottom" horizontal="general" wrapText="1"/>
    </xf>
    <xf applyBorder="1" fillId="148" xfId="0" numFmtId="0" borderId="151" applyFont="1" fontId="178" applyFill="1"/>
    <xf applyAlignment="1" fillId="149" xfId="0" numFmtId="0" borderId="0" applyFont="1" fontId="179" applyFill="1">
      <alignment vertical="bottom" horizontal="general" wrapText="1"/>
    </xf>
    <xf applyBorder="1" applyAlignment="1" fillId="0" xfId="0" numFmtId="0" borderId="152" fontId="0">
      <alignment vertical="bottom" horizontal="general" wrapText="1"/>
    </xf>
    <xf applyAlignment="1" fillId="0" xfId="0" numFmtId="0" borderId="0" applyFont="1" fontId="180">
      <alignment vertical="bottom" horizontal="general" wrapText="1"/>
    </xf>
    <xf fillId="150" xfId="0" numFmtId="0" borderId="0" applyFont="1" fontId="181" applyFill="1"/>
    <xf applyBorder="1" fillId="151" xfId="0" numFmtId="3" borderId="153" applyFont="1" fontId="182" applyNumberFormat="1" applyFill="1"/>
    <xf applyBorder="1" applyAlignment="1" fillId="152" xfId="0" numFmtId="0" borderId="154" fontId="0" applyFill="1">
      <alignment vertical="bottom" horizontal="general" wrapText="1"/>
    </xf>
    <xf applyBorder="1" applyAlignment="1" fillId="153" xfId="0" numFmtId="0" borderId="155" applyFont="1" fontId="183" applyFill="1">
      <alignment vertical="bottom" horizontal="general" wrapText="1"/>
    </xf>
    <xf applyBorder="1" applyAlignment="1" fillId="0" xfId="0" numFmtId="199" borderId="156" fontId="0" applyNumberFormat="1">
      <alignment vertical="bottom" horizontal="right" wrapText="1"/>
    </xf>
    <xf applyBorder="1" fillId="154" xfId="0" numFmtId="0" borderId="157" fontId="0" applyFill="1"/>
    <xf applyBorder="1" applyAlignment="1" fillId="0" xfId="0" numFmtId="0" borderId="158" applyFont="1" fontId="184">
      <alignment vertical="bottom" horizontal="general" wrapText="1"/>
    </xf>
    <xf applyBorder="1" applyAlignment="1" fillId="155" xfId="0" numFmtId="0" borderId="159" applyFont="1" fontId="185" applyFill="1">
      <alignment vertical="bottom" horizontal="general" wrapText="1"/>
    </xf>
    <xf fillId="156" xfId="0" numFmtId="0" borderId="0" applyFont="1" fontId="186" applyFill="1"/>
    <xf applyBorder="1" fillId="157" xfId="0" numFmtId="0" borderId="160" applyFont="1" fontId="187" applyFill="1"/>
    <xf applyBorder="1" applyAlignment="1" fillId="158" xfId="0" numFmtId="0" borderId="161" applyFont="1" fontId="188" applyFill="1">
      <alignment vertical="bottom" horizontal="general" wrapText="1"/>
    </xf>
    <xf applyBorder="1" applyAlignment="1" fillId="159" xfId="0" numFmtId="0" borderId="162" fontId="0" applyFill="1">
      <alignment vertical="bottom" horizontal="general" wrapText="1"/>
    </xf>
    <xf applyBorder="1" applyAlignment="1" fillId="0" xfId="0" numFmtId="0" borderId="163" applyFont="1" fontId="189">
      <alignment vertical="bottom" horizontal="general" wrapText="1"/>
    </xf>
    <xf applyBorder="1" applyAlignment="1" fillId="160" xfId="0" numFmtId="0" borderId="164" fontId="0" applyFill="1">
      <alignment vertical="bottom" horizontal="general" wrapText="1"/>
    </xf>
    <xf applyBorder="1" applyAlignment="1" fillId="0" xfId="0" numFmtId="0" borderId="165" applyFont="1" fontId="190">
      <alignment vertical="bottom" horizontal="general" wrapText="1"/>
    </xf>
    <xf applyBorder="1" applyAlignment="1" fillId="0" xfId="0" numFmtId="200" borderId="166" fontId="0" applyNumberFormat="1">
      <alignment vertical="bottom" horizontal="right" wrapText="1"/>
    </xf>
    <xf applyBorder="1" applyAlignment="1" fillId="161" xfId="0" numFmtId="0" borderId="167" applyFont="1" fontId="191" applyFill="1">
      <alignment vertical="bottom" horizontal="general" wrapText="1"/>
    </xf>
    <xf applyAlignment="1" fillId="162" xfId="0" numFmtId="0" borderId="0" applyFont="1" fontId="192" applyFill="1">
      <alignment vertical="bottom" horizontal="general" wrapText="1"/>
    </xf>
    <xf applyBorder="1" fillId="163" xfId="0" numFmtId="0" borderId="168" fontId="0" applyFill="1"/>
    <xf applyBorder="1" applyAlignment="1" fillId="0" xfId="0" numFmtId="0" borderId="169" applyFont="1" fontId="193">
      <alignment vertical="bottom" horizontal="general" wrapText="1"/>
    </xf>
    <xf fillId="0" xfId="0" numFmtId="0" borderId="0" applyFont="1" fontId="194"/>
    <xf applyAlignment="1" fillId="0" xfId="0" numFmtId="0" borderId="0" applyFont="1" fontId="195">
      <alignment vertical="bottom" horizontal="general" wrapText="1"/>
    </xf>
    <xf fillId="164" xfId="0" numFmtId="0" borderId="0" applyFont="1" fontId="196" applyFill="1"/>
    <xf applyBorder="1" applyAlignment="1" fillId="0" xfId="0" numFmtId="0" borderId="170" applyFont="1" fontId="197">
      <alignment vertical="bottom" horizontal="general" wrapText="1"/>
    </xf>
    <xf applyAlignment="1" fillId="0" xfId="0" numFmtId="0" borderId="0" applyFont="1" fontId="198">
      <alignment vertical="bottom" horizontal="right"/>
    </xf>
    <xf applyBorder="1" applyAlignment="1" fillId="0" xfId="0" numFmtId="0" borderId="171" fontId="0">
      <alignment vertical="bottom" horizontal="general" wrapText="1"/>
    </xf>
    <xf applyBorder="1" applyAlignment="1" fillId="165" xfId="0" numFmtId="0" borderId="172" applyFont="1" fontId="199" applyFill="1">
      <alignment vertical="bottom" horizontal="general" wrapText="1"/>
    </xf>
    <xf fillId="166" xfId="0" numFmtId="0" borderId="0" applyFont="1" fontId="200" applyFill="1"/>
    <xf applyBorder="1" fillId="0" xfId="0" numFmtId="0" borderId="173" applyFont="1" fontId="201"/>
    <xf applyAlignment="1" fillId="167" xfId="0" numFmtId="0" borderId="0" applyFont="1" fontId="202" applyFill="1">
      <alignment vertical="bottom" horizontal="general" wrapText="1"/>
    </xf>
    <xf applyBorder="1" fillId="168" xfId="0" numFmtId="0" borderId="174" applyFont="1" fontId="203" applyFill="1"/>
    <xf applyBorder="1" applyAlignment="1" fillId="169" xfId="0" numFmtId="0" borderId="175" applyFont="1" fontId="204" applyFill="1">
      <alignment vertical="bottom" horizontal="general" wrapText="1"/>
    </xf>
    <xf applyBorder="1" fillId="170" xfId="0" numFmtId="0" borderId="176" applyFont="1" fontId="205" applyFill="1"/>
    <xf applyAlignment="1" fillId="171" xfId="0" numFmtId="0" borderId="0" fontId="0" applyFill="1">
      <alignment vertical="bottom" horizontal="general" wrapText="1"/>
    </xf>
    <xf fillId="172" xfId="0" numFmtId="3" borderId="0" applyFont="1" fontId="206" applyNumberFormat="1" applyFill="1"/>
    <xf fillId="173" xfId="0" numFmtId="0" borderId="0" fontId="0" applyFill="1"/>
    <xf applyAlignment="1" fillId="0" xfId="0" numFmtId="0" borderId="0" applyFont="1" fontId="207">
      <alignment vertical="bottom" horizontal="general" wrapText="1"/>
    </xf>
    <xf fillId="0" xfId="0" numFmtId="0" borderId="0" applyFont="1" fontId="208"/>
    <xf applyBorder="1" applyAlignment="1" fillId="0" xfId="0" numFmtId="201" borderId="177" applyFont="1" fontId="209" applyNumberFormat="1">
      <alignment vertical="bottom" horizontal="general" wrapText="1"/>
    </xf>
    <xf applyBorder="1" applyAlignment="1" fillId="174" xfId="0" numFmtId="0" borderId="178" applyFont="1" fontId="210" applyFill="1">
      <alignment vertical="bottom" horizontal="general" wrapText="1"/>
    </xf>
    <xf applyBorder="1" applyAlignment="1" fillId="175" xfId="0" numFmtId="0" borderId="179" applyFont="1" fontId="211" applyFill="1">
      <alignment vertical="bottom" horizontal="general" wrapText="1"/>
    </xf>
    <xf fillId="176" xfId="0" numFmtId="0" borderId="0" fontId="0" applyNumberFormat="1" applyFill="1"/>
    <xf applyBorder="1" applyAlignment="1" fillId="0" xfId="0" numFmtId="0" borderId="180" applyFont="1" fontId="212">
      <alignment vertical="bottom" horizontal="general" wrapText="1"/>
    </xf>
    <xf applyBorder="1" applyAlignment="1" fillId="177" xfId="0" numFmtId="0" borderId="181" applyFont="1" fontId="213" applyFill="1">
      <alignment vertical="bottom" horizontal="general" wrapText="1"/>
    </xf>
    <xf applyBorder="1" applyAlignment="1" fillId="178" xfId="0" numFmtId="3" borderId="182" applyFont="1" fontId="214" applyNumberFormat="1" applyFill="1">
      <alignment vertical="bottom" horizontal="general" wrapText="1"/>
    </xf>
    <xf applyBorder="1" applyAlignment="1" fillId="0" xfId="0" numFmtId="0" borderId="183" applyFont="1" fontId="215">
      <alignment vertical="bottom" horizontal="general" wrapText="1"/>
    </xf>
    <xf applyBorder="1" fillId="179" xfId="0" numFmtId="0" borderId="184" applyFont="1" fontId="216" applyFill="1"/>
    <xf applyAlignment="1" fillId="0" xfId="0" numFmtId="0" borderId="0" applyFont="1" fontId="217">
      <alignment vertical="bottom" horizontal="general" wrapText="1"/>
    </xf>
    <xf applyBorder="1" applyAlignment="1" fillId="180" xfId="0" numFmtId="0" borderId="185" applyFont="1" fontId="218" applyFill="1">
      <alignment vertical="bottom" horizontal="general" wrapText="1"/>
    </xf>
    <xf applyBorder="1" fillId="181" xfId="0" numFmtId="0" borderId="186" applyFont="1" fontId="219" applyFill="1"/>
    <xf fillId="182" xfId="0" numFmtId="0" borderId="0" applyFont="1" fontId="220" applyFill="1"/>
    <xf applyBorder="1" applyAlignment="1" fillId="183" xfId="0" numFmtId="0" borderId="187" fontId="0" applyFill="1">
      <alignment vertical="bottom" horizontal="general" wrapText="1"/>
    </xf>
    <xf applyBorder="1" fillId="184" xfId="0" numFmtId="0" borderId="188" applyFont="1" fontId="221" applyFill="1"/>
    <xf fillId="185" xfId="0" numFmtId="0" borderId="0" applyFont="1" fontId="222" applyFill="1"/>
    <xf applyAlignment="1" fillId="0" xfId="0" numFmtId="0" borderId="0" applyFont="1" fontId="223">
      <alignment vertical="bottom" horizontal="general" wrapText="1"/>
    </xf>
    <xf applyAlignment="1" fillId="186" xfId="0" numFmtId="0" borderId="0" applyFont="1" fontId="224" applyFill="1">
      <alignment vertical="bottom" horizontal="general" wrapText="1"/>
    </xf>
    <xf applyBorder="1" fillId="187" xfId="0" numFmtId="0" borderId="189" applyFont="1" fontId="225" applyFill="1"/>
    <xf applyAlignment="1" fillId="0" xfId="0" numFmtId="0" borderId="0" applyFont="1" fontId="226">
      <alignment vertical="bottom" horizontal="general" wrapText="1"/>
    </xf>
    <xf applyBorder="1" applyAlignment="1" fillId="0" xfId="0" numFmtId="0" borderId="190" applyFont="1" fontId="227">
      <alignment vertical="bottom" horizontal="general" wrapText="1"/>
    </xf>
    <xf applyBorder="1" applyAlignment="1" fillId="0" xfId="0" numFmtId="3" borderId="191" applyFont="1" fontId="228" applyNumberFormat="1">
      <alignment vertical="bottom" horizontal="center" wrapText="1"/>
    </xf>
    <xf applyBorder="1" applyAlignment="1" fillId="0" xfId="0" numFmtId="0" borderId="192" applyFont="1" fontId="229">
      <alignment vertical="bottom" horizontal="right" wrapText="1"/>
    </xf>
    <xf applyBorder="1" fillId="0" xfId="0" numFmtId="202" borderId="193" applyFont="1" fontId="230" applyNumberFormat="1"/>
    <xf applyBorder="1" applyAlignment="1" fillId="188" xfId="0" numFmtId="0" borderId="194" applyFont="1" fontId="231" applyFill="1">
      <alignment vertical="bottom" horizontal="general" wrapText="1"/>
    </xf>
    <xf applyBorder="1" applyAlignment="1" fillId="189" xfId="0" numFmtId="203" borderId="195" fontId="0" applyNumberFormat="1" applyFill="1">
      <alignment vertical="bottom" horizontal="general" wrapText="1"/>
    </xf>
    <xf fillId="190" xfId="0" numFmtId="3" borderId="0" applyFont="1" fontId="232" applyNumberFormat="1" applyFill="1"/>
    <xf applyBorder="1" applyAlignment="1" fillId="0" xfId="0" numFmtId="10" borderId="196" applyFont="1" fontId="233" applyNumberFormat="1">
      <alignment vertical="bottom" horizontal="general" wrapText="1"/>
    </xf>
    <xf applyBorder="1" applyAlignment="1" fillId="191" xfId="0" numFmtId="0" borderId="197" applyFont="1" fontId="234" applyFill="1">
      <alignment vertical="bottom" horizontal="general" wrapText="1"/>
    </xf>
    <xf applyBorder="1" applyAlignment="1" fillId="192" xfId="0" numFmtId="0" borderId="198" applyFont="1" fontId="235" applyFill="1">
      <alignment vertical="bottom" horizontal="general" wrapText="1"/>
    </xf>
    <xf applyBorder="1" applyAlignment="1" fillId="193" xfId="0" numFmtId="0" borderId="199" applyFont="1" fontId="236" applyFill="1">
      <alignment vertical="bottom" horizontal="general" wrapText="1"/>
    </xf>
    <xf applyAlignment="1" fillId="0" xfId="0" numFmtId="204" borderId="0" applyFont="1" fontId="237" applyNumberFormat="1">
      <alignment vertical="top" horizontal="left" wrapText="1"/>
    </xf>
    <xf fillId="194" xfId="0" numFmtId="0" borderId="0" applyFont="1" fontId="238" applyFill="1"/>
    <xf applyAlignment="1" fillId="195" xfId="0" numFmtId="0" borderId="0" fontId="0" applyFill="1">
      <alignment vertical="bottom" horizontal="general" wrapText="1"/>
    </xf>
    <xf applyBorder="1" applyAlignment="1" fillId="0" xfId="0" numFmtId="0" borderId="200" applyFont="1" fontId="239">
      <alignment vertical="bottom" horizontal="general" wrapText="1"/>
    </xf>
    <xf applyBorder="1" applyAlignment="1" fillId="196" xfId="0" numFmtId="0" borderId="201" applyFont="1" fontId="240" applyFill="1">
      <alignment vertical="bottom" horizontal="general" wrapText="1"/>
    </xf>
    <xf applyBorder="1" applyAlignment="1" fillId="197" xfId="0" numFmtId="0" borderId="202" applyFont="1" fontId="241" applyFill="1">
      <alignment vertical="bottom" horizontal="general" wrapText="1"/>
    </xf>
    <xf applyAlignment="1" fillId="198" xfId="0" numFmtId="0" borderId="0" applyFont="1" fontId="242" applyFill="1">
      <alignment vertical="bottom" horizontal="general" wrapText="1"/>
    </xf>
    <xf applyAlignment="1" fillId="0" xfId="0" numFmtId="0" borderId="0" applyFont="1" fontId="243">
      <alignment vertical="bottom" horizontal="right"/>
    </xf>
    <xf applyAlignment="1" fillId="199" xfId="0" numFmtId="0" borderId="0" applyFont="1" fontId="244" applyFill="1">
      <alignment vertical="bottom" horizontal="general" wrapText="1"/>
    </xf>
    <xf applyAlignment="1" fillId="0" xfId="0" numFmtId="3" borderId="0" fontId="0" applyNumberFormat="1">
      <alignment vertical="bottom" horizontal="center" wrapText="1"/>
    </xf>
    <xf applyBorder="1" applyAlignment="1" fillId="200" xfId="0" numFmtId="0" borderId="203" fontId="0" applyFill="1">
      <alignment vertical="bottom" horizontal="general" wrapText="1"/>
    </xf>
    <xf fillId="201" xfId="0" numFmtId="0" borderId="0" fontId="0" applyFill="1"/>
    <xf applyBorder="1" applyAlignment="1" fillId="202" xfId="0" numFmtId="0" borderId="204" applyFont="1" fontId="245" applyFill="1">
      <alignment vertical="bottom" horizontal="general" wrapText="1"/>
    </xf>
    <xf applyBorder="1" applyAlignment="1" fillId="203" xfId="0" numFmtId="0" borderId="205" applyFont="1" fontId="246" applyFill="1">
      <alignment vertical="bottom" horizontal="general" wrapText="1"/>
    </xf>
    <xf applyBorder="1" applyAlignment="1" fillId="204" xfId="0" numFmtId="0" borderId="206" fontId="0" applyFill="1">
      <alignment vertical="bottom" horizontal="general" wrapText="1"/>
    </xf>
    <xf applyBorder="1" fillId="0" xfId="0" numFmtId="0" borderId="207" fontId="0"/>
    <xf fillId="205" xfId="0" numFmtId="0" borderId="0" applyFont="1" fontId="247" applyFill="1"/>
    <xf applyBorder="1" applyAlignment="1" fillId="206" xfId="0" numFmtId="0" borderId="208" applyFont="1" fontId="248" applyFill="1">
      <alignment vertical="bottom" horizontal="general" wrapText="1"/>
    </xf>
    <xf applyAlignment="1" fillId="0" xfId="0" numFmtId="0" borderId="0" applyFont="1" fontId="249">
      <alignment vertical="bottom" horizontal="general" wrapText="1"/>
    </xf>
    <xf applyAlignment="1" fillId="207" xfId="0" numFmtId="0" borderId="0" applyFont="1" fontId="250" applyFill="1">
      <alignment vertical="bottom" horizontal="general" wrapText="1"/>
    </xf>
    <xf applyBorder="1" applyAlignment="1" fillId="0" xfId="0" numFmtId="0" borderId="209" applyFont="1" fontId="251">
      <alignment vertical="bottom" horizontal="general" wrapText="1"/>
    </xf>
    <xf applyAlignment="1" fillId="0" xfId="0" numFmtId="0" borderId="0" applyFont="1" fontId="252">
      <alignment vertical="bottom" horizontal="left"/>
    </xf>
    <xf applyBorder="1" applyAlignment="1" fillId="208" xfId="0" numFmtId="0" borderId="210" applyFont="1" fontId="253" applyFill="1">
      <alignment vertical="bottom" horizontal="general" wrapText="1"/>
    </xf>
    <xf applyBorder="1" applyAlignment="1" fillId="0" xfId="0" numFmtId="0" borderId="211" applyFont="1" fontId="254">
      <alignment vertical="bottom" horizontal="general" wrapText="1"/>
    </xf>
    <xf applyAlignment="1" fillId="209" xfId="0" numFmtId="0" borderId="0" applyFont="1" fontId="255" applyFill="1">
      <alignment vertical="bottom" horizontal="general" wrapText="1"/>
    </xf>
    <xf applyAlignment="1" fillId="0" xfId="0" numFmtId="0" borderId="0" applyFont="1" fontId="256">
      <alignment vertical="bottom" horizontal="center" wrapText="1"/>
    </xf>
    <xf fillId="210" xfId="0" numFmtId="0" borderId="0" fontId="0" applyFill="1"/>
    <xf fillId="211" xfId="0" numFmtId="3" borderId="0" applyFont="1" fontId="257" applyNumberFormat="1" applyFill="1"/>
    <xf applyBorder="1" applyAlignment="1" fillId="0" xfId="0" numFmtId="0" borderId="212" applyFont="1" fontId="258">
      <alignment vertical="bottom" horizontal="general" wrapText="1"/>
    </xf>
    <xf applyBorder="1" fillId="0" xfId="0" numFmtId="205" borderId="213" applyFont="1" fontId="259" applyNumberFormat="1"/>
    <xf applyAlignment="1" fillId="0" xfId="0" numFmtId="0" borderId="0" applyFont="1" fontId="260">
      <alignment vertical="bottom" horizontal="general" wrapText="1"/>
    </xf>
    <xf applyBorder="1" applyAlignment="1" fillId="212" xfId="0" numFmtId="0" borderId="214" applyFont="1" fontId="261" applyFill="1">
      <alignment vertical="bottom" horizontal="general" wrapText="1"/>
    </xf>
    <xf applyBorder="1" applyAlignment="1" fillId="213" xfId="0" numFmtId="0" borderId="215" applyFont="1" fontId="262" applyFill="1">
      <alignment vertical="bottom" horizontal="general" wrapText="1"/>
    </xf>
    <xf applyBorder="1" applyAlignment="1" fillId="214" xfId="0" numFmtId="0" borderId="216" applyFont="1" fontId="263" applyFill="1">
      <alignment vertical="bottom" horizontal="general" wrapText="1"/>
    </xf>
    <xf applyBorder="1" fillId="215" xfId="0" numFmtId="0" borderId="217" applyFont="1" fontId="264" applyFill="1"/>
    <xf applyBorder="1" fillId="216" xfId="0" numFmtId="3" borderId="218" applyFont="1" fontId="265" applyNumberFormat="1" applyFill="1"/>
    <xf applyAlignment="1" fillId="217" xfId="0" numFmtId="0" borderId="0" applyFont="1" fontId="266" applyFill="1">
      <alignment vertical="bottom" horizontal="center" wrapText="1"/>
    </xf>
    <xf fillId="0" xfId="0" numFmtId="0" borderId="0" applyFont="1" fontId="267"/>
    <xf applyAlignment="1" fillId="218" xfId="0" numFmtId="0" borderId="0" fontId="0" applyFill="1">
      <alignment vertical="bottom" horizontal="general" wrapText="1"/>
    </xf>
    <xf applyBorder="1" fillId="0" xfId="0" numFmtId="206" borderId="219" applyFont="1" fontId="268" applyNumberFormat="1"/>
    <xf applyBorder="1" applyAlignment="1" fillId="0" xfId="0" numFmtId="0" borderId="220" applyFont="1" fontId="269">
      <alignment vertical="bottom" horizontal="general" wrapText="1"/>
    </xf>
    <xf fillId="0" xfId="0" numFmtId="0" borderId="0" applyFont="1" fontId="270"/>
    <xf applyAlignment="1" fillId="0" xfId="0" numFmtId="0" borderId="0" applyFont="1" fontId="271">
      <alignment vertical="bottom" horizontal="general" wrapText="1"/>
    </xf>
    <xf applyBorder="1" fillId="219" xfId="0" numFmtId="0" borderId="221" applyFont="1" fontId="272" applyFill="1"/>
    <xf applyBorder="1" fillId="220" xfId="0" numFmtId="0" borderId="222" applyFont="1" fontId="273" applyFill="1"/>
    <xf applyBorder="1" fillId="0" xfId="0" numFmtId="0" borderId="223" fontId="0"/>
    <xf applyBorder="1" fillId="0" xfId="0" numFmtId="0" borderId="224" applyFont="1" fontId="274"/>
    <xf applyBorder="1" applyAlignment="1" fillId="221" xfId="0" numFmtId="207" borderId="225" applyFont="1" fontId="275" applyNumberFormat="1" applyFill="1">
      <alignment vertical="bottom" horizontal="general" wrapText="1"/>
    </xf>
    <xf applyAlignment="1" fillId="222" xfId="0" numFmtId="0" borderId="0" applyFont="1" fontId="276" applyFill="1">
      <alignment vertical="bottom" horizontal="general" wrapText="1"/>
    </xf>
    <xf applyBorder="1" applyAlignment="1" fillId="223" xfId="0" numFmtId="0" borderId="226" fontId="0" applyFill="1">
      <alignment vertical="bottom" horizontal="general" wrapText="1"/>
    </xf>
    <xf applyBorder="1" fillId="224" xfId="0" numFmtId="0" borderId="227" applyFont="1" fontId="277" applyFill="1"/>
    <xf applyBorder="1" applyAlignment="1" fillId="225" xfId="0" numFmtId="0" borderId="228" fontId="0" applyFill="1">
      <alignment vertical="bottom" horizontal="general" wrapText="1"/>
    </xf>
    <xf applyBorder="1" applyAlignment="1" fillId="0" xfId="0" numFmtId="208" borderId="229" applyFont="1" fontId="278" applyNumberFormat="1">
      <alignment vertical="bottom" horizontal="general" wrapText="1"/>
    </xf>
    <xf applyBorder="1" applyAlignment="1" fillId="226" xfId="0" numFmtId="0" borderId="230" applyFont="1" fontId="279" applyFill="1">
      <alignment vertical="bottom" horizontal="general" wrapText="1"/>
    </xf>
    <xf fillId="0" xfId="0" numFmtId="209" borderId="0" applyFont="1" fontId="280" applyNumberFormat="1"/>
    <xf applyBorder="1" applyAlignment="1" fillId="227" xfId="0" numFmtId="0" borderId="231" applyFont="1" fontId="281" applyFill="1">
      <alignment vertical="bottom" horizontal="general" wrapText="1"/>
    </xf>
  </cellXfs>
  <cellStyles count="1">
    <cellStyle builtinId="0" name="Normal" xfId="0"/>
  </cellStyles>
  <dxfs count="9">
    <dxf>
      <font>
        <color rgb="FF93C47D"/>
      </font>
      <fill>
        <patternFill patternType="solid">
          <bgColor rgb="FFD9EAD3"/>
        </patternFill>
      </fill>
    </dxf>
    <dxf>
      <font>
        <color rgb="FFB7B7B7"/>
      </font>
      <fill>
        <patternFill patternType="solid">
          <bgColor rgb="FFEFEFEF"/>
        </patternFill>
      </fill>
    </dxf>
    <dxf>
      <font>
        <color rgb="FFD9D9D9"/>
      </font>
      <fill>
        <patternFill patternType="solid">
          <bgColor rgb="FFD9D9D9"/>
        </patternFill>
      </fill>
    </dxf>
    <dxf>
      <font>
        <color rgb="FF00FF00"/>
      </font>
      <fill>
        <patternFill patternType="solid">
          <bgColor rgb="FF00FF00"/>
        </patternFill>
      </fill>
    </dxf>
    <dxf>
      <font>
        <color rgb="FFFFFFFF"/>
      </font>
    </dxf>
    <dxf>
      <font>
        <color rgb="FF00FF00"/>
      </font>
      <fill>
        <patternFill patternType="solid">
          <bgColor rgb="FF00FF00"/>
        </patternFill>
      </fill>
    </dxf>
    <dxf>
      <font>
        <color rgb="FF93C47D"/>
      </font>
      <fill>
        <patternFill patternType="solid">
          <bgColor rgb="FFD9EAD3"/>
        </patternFill>
      </fill>
    </dxf>
    <dxf>
      <font>
        <color rgb="FFB7B7B7"/>
      </font>
      <fill>
        <patternFill patternType="solid">
          <bgColor rgb="FFEFEFEF"/>
        </patternFill>
      </fill>
    </dxf>
    <dxf>
      <font>
        <color rgb="FFD9D9D9"/>
      </font>
      <fill>
        <patternFill patternType="solid">
          <bgColor rgb="FFD9D9D9"/>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H3" ySplit="2.0" xSplit="7.0" activePane="bottomRight" state="frozen"/>
      <selection sqref="H1" activeCell="H1" pane="topRight"/>
      <selection sqref="A3" activeCell="A3" pane="bottomLeft"/>
      <selection sqref="H3" activeCell="H3" pane="bottomRight"/>
    </sheetView>
  </sheetViews>
  <sheetFormatPr customHeight="1" defaultColWidth="17.14" defaultRowHeight="12.75"/>
  <cols>
    <col min="1" customWidth="1" max="1" width="6.86"/>
    <col min="2" customWidth="1" max="2" width="0.86"/>
    <col min="5" customWidth="1" max="5" width="30.29"/>
    <col min="6" customWidth="1" max="6" width="10.57"/>
    <col min="7" customWidth="1" max="7" width="7.86"/>
    <col min="8" customWidth="1" max="8" width="7.14"/>
    <col min="9" customWidth="1" max="71" width="5.71"/>
    <col min="72" customWidth="1" max="73" width="6.29"/>
    <col min="74" customWidth="1" max="74" width="9.0"/>
    <col min="75" customWidth="1" max="83" width="6.29"/>
  </cols>
  <sheetData>
    <row r="1">
      <c t="s" s="185" r="A1">
        <v>0</v>
      </c>
      <c s="55" r="B1"/>
      <c t="s" s="185" r="C1">
        <v>1</v>
      </c>
      <c t="s" s="185" r="D1">
        <v>2</v>
      </c>
      <c t="s" s="185" r="E1">
        <v>3</v>
      </c>
      <c t="s" s="185" r="F1">
        <v>4</v>
      </c>
      <c t="s" s="185" r="G1">
        <v>5</v>
      </c>
      <c s="346" r="H1">
        <v>41280</v>
      </c>
      <c s="309" r="I1">
        <v>41287</v>
      </c>
      <c s="185" r="J1">
        <v>41294</v>
      </c>
      <c s="185" r="K1">
        <v>41301</v>
      </c>
      <c s="185" r="L1">
        <v>41308</v>
      </c>
      <c s="185" r="M1">
        <v>41315</v>
      </c>
      <c s="371" r="N1">
        <v>41322</v>
      </c>
      <c s="100" r="O1">
        <v>41329</v>
      </c>
      <c s="137" r="P1">
        <v>41336</v>
      </c>
      <c s="371" r="Q1">
        <v>41343</v>
      </c>
      <c s="185" r="R1">
        <v>41350</v>
      </c>
      <c s="185" r="S1">
        <v>41357</v>
      </c>
      <c s="371" r="T1">
        <v>41364</v>
      </c>
      <c s="371" r="U1">
        <v>41371</v>
      </c>
      <c s="371" r="V1">
        <v>41378</v>
      </c>
      <c s="371" r="W1">
        <v>41385</v>
      </c>
      <c s="371" r="X1">
        <v>41392</v>
      </c>
      <c s="371" r="Y1">
        <v>41399</v>
      </c>
      <c s="371" r="Z1">
        <v>41406</v>
      </c>
      <c s="371" r="AA1">
        <v>41413</v>
      </c>
      <c s="371" r="AB1">
        <v>41420</v>
      </c>
      <c s="371" r="AC1">
        <v>41427</v>
      </c>
      <c s="371" r="AD1">
        <v>41434</v>
      </c>
      <c s="371" r="AE1">
        <v>41441</v>
      </c>
      <c s="185" r="AF1">
        <v>41448</v>
      </c>
      <c s="185" r="AG1">
        <v>41455</v>
      </c>
      <c s="185" r="AH1">
        <v>41462</v>
      </c>
      <c s="185" r="AI1">
        <v>41469</v>
      </c>
      <c s="185" r="AJ1">
        <v>41476</v>
      </c>
      <c s="185" r="AK1">
        <v>41483</v>
      </c>
      <c s="185" r="AL1">
        <v>41490</v>
      </c>
      <c s="185" r="AM1">
        <v>41497</v>
      </c>
      <c s="185" r="AN1">
        <v>41504</v>
      </c>
      <c s="185" r="AO1">
        <v>41511</v>
      </c>
      <c s="185" r="AP1">
        <v>41518</v>
      </c>
      <c s="185" r="AQ1">
        <v>41525</v>
      </c>
      <c s="185" r="AR1">
        <v>41532</v>
      </c>
      <c s="185" r="AS1">
        <v>41539</v>
      </c>
      <c s="185" r="AT1">
        <v>41546</v>
      </c>
      <c s="185" r="AU1">
        <v>41553</v>
      </c>
      <c s="185" r="AV1">
        <v>41560</v>
      </c>
      <c s="185" r="AW1">
        <v>41567</v>
      </c>
      <c s="185" r="AX1">
        <v>41574</v>
      </c>
      <c s="185" r="AY1">
        <v>41581</v>
      </c>
      <c s="185" r="AZ1">
        <v>41588</v>
      </c>
      <c s="185" r="BA1">
        <v>41595</v>
      </c>
      <c s="185" r="BB1">
        <v>41602</v>
      </c>
      <c s="185" r="BC1">
        <v>41609</v>
      </c>
      <c s="185" r="BD1">
        <v>41616</v>
      </c>
      <c s="185" r="BE1">
        <v>41623</v>
      </c>
      <c s="185" r="BF1">
        <v>41630</v>
      </c>
      <c s="185" r="BG1">
        <v>41637</v>
      </c>
      <c s="185" r="BH1">
        <v>41644</v>
      </c>
      <c s="185" r="BI1">
        <v>41651</v>
      </c>
      <c s="185" r="BJ1">
        <v>41658</v>
      </c>
      <c s="185" r="BK1">
        <v>41665</v>
      </c>
      <c s="185" r="BL1">
        <v>41672</v>
      </c>
      <c s="185" r="BM1">
        <v>41679</v>
      </c>
      <c s="185" r="BN1">
        <v>41686</v>
      </c>
      <c s="185" r="BO1">
        <v>41693</v>
      </c>
      <c s="185" r="BP1">
        <v>41700</v>
      </c>
      <c s="185" r="BQ1">
        <v>41707</v>
      </c>
      <c s="185" r="BR1">
        <v>41714</v>
      </c>
      <c s="185" r="BS1">
        <v>41721</v>
      </c>
      <c s="185" r="BT1">
        <v>41728</v>
      </c>
      <c s="185" r="BU1">
        <v>41735</v>
      </c>
      <c s="185" r="BV1">
        <v>41742</v>
      </c>
      <c s="185" r="BW1">
        <v>41749</v>
      </c>
      <c s="185" r="BX1">
        <v>41756</v>
      </c>
      <c s="185" r="BY1">
        <v>41763</v>
      </c>
      <c s="185" r="BZ1">
        <v>41770</v>
      </c>
      <c s="185" r="CA1">
        <v>41777</v>
      </c>
      <c s="185" r="CB1">
        <v>41784</v>
      </c>
      <c s="185" r="CC1">
        <v>41791</v>
      </c>
      <c s="185" r="CD1">
        <v>41798</v>
      </c>
      <c s="185" r="CE1">
        <v>41805</v>
      </c>
    </row>
    <row customHeight="1" r="2" ht="5.25">
      <c s="156" r="A2"/>
      <c s="156" r="B2"/>
      <c s="75" r="C2"/>
      <c s="156" r="D2"/>
      <c s="156" r="E2"/>
      <c s="156" r="F2"/>
      <c s="156" r="G2"/>
      <c s="340" r="H2"/>
      <c t="str" s="197" r="I2">
        <f>#REF!</f>
        <v>#REF!:emptyRange</v>
      </c>
      <c s="113" r="J2">
        <f>I1</f>
        <v>41287</v>
      </c>
      <c s="113" r="K2">
        <f>J1</f>
        <v>41294</v>
      </c>
      <c s="113" r="L2">
        <f>K1</f>
        <v>41301</v>
      </c>
      <c s="113" r="M2">
        <f>L1</f>
        <v>41308</v>
      </c>
      <c s="113" r="N2">
        <f>M1</f>
        <v>41315</v>
      </c>
      <c s="98" r="O2">
        <f>N1</f>
        <v>41322</v>
      </c>
      <c s="369" r="P2">
        <f>O1</f>
        <v>41329</v>
      </c>
      <c s="113" r="Q2">
        <f>P1</f>
        <v>41336</v>
      </c>
      <c s="113" r="R2">
        <f>Q1</f>
        <v>41343</v>
      </c>
      <c s="113" r="S2">
        <f>R1</f>
        <v>41350</v>
      </c>
      <c s="13" r="T2">
        <f>S1</f>
        <v>41357</v>
      </c>
      <c s="13" r="U2">
        <f>T1</f>
        <v>41364</v>
      </c>
      <c s="13" r="V2">
        <f>U1</f>
        <v>41371</v>
      </c>
      <c s="13" r="W2">
        <f>V1</f>
        <v>41378</v>
      </c>
      <c s="13" r="X2">
        <f>W1</f>
        <v>41385</v>
      </c>
      <c s="13" r="Y2">
        <f>X1</f>
        <v>41392</v>
      </c>
      <c s="13" r="Z2">
        <f>Y1</f>
        <v>41399</v>
      </c>
      <c s="13" r="AA2">
        <f>Z1</f>
        <v>41406</v>
      </c>
      <c s="13" r="AB2">
        <f>AA1</f>
        <v>41413</v>
      </c>
      <c s="13" r="AC2">
        <f>AB1</f>
        <v>41420</v>
      </c>
      <c s="13" r="AD2">
        <f>AC1</f>
        <v>41427</v>
      </c>
      <c s="13" r="AE2">
        <f>AD1</f>
        <v>41434</v>
      </c>
      <c s="113" r="AF2">
        <f>AE1</f>
        <v>41441</v>
      </c>
      <c s="113" r="AG2">
        <f>AF1</f>
        <v>41448</v>
      </c>
      <c s="113" r="AH2">
        <f>AG1</f>
        <v>41455</v>
      </c>
      <c s="113" r="AI2">
        <f>AH1</f>
        <v>41462</v>
      </c>
      <c s="113" r="AJ2">
        <f>AI1</f>
        <v>41469</v>
      </c>
      <c s="113" r="AK2">
        <f>AJ1</f>
        <v>41476</v>
      </c>
      <c s="113" r="AL2">
        <f>AK1</f>
        <v>41483</v>
      </c>
      <c s="113" r="AM2">
        <f>AL1</f>
        <v>41490</v>
      </c>
      <c s="113" r="AN2">
        <f>AM1</f>
        <v>41497</v>
      </c>
      <c s="113" r="AO2">
        <f>AN1</f>
        <v>41504</v>
      </c>
      <c s="113" r="AP2">
        <f>AO1</f>
        <v>41511</v>
      </c>
      <c s="113" r="AQ2">
        <f>AP1</f>
        <v>41518</v>
      </c>
      <c s="113" r="AR2">
        <f>AQ1</f>
        <v>41525</v>
      </c>
      <c s="113" r="AS2">
        <f>AR1</f>
        <v>41532</v>
      </c>
      <c s="113" r="AT2">
        <f>AS1</f>
        <v>41539</v>
      </c>
      <c s="113" r="AU2">
        <f>AT1</f>
        <v>41546</v>
      </c>
      <c s="113" r="AV2">
        <f>AU1</f>
        <v>41553</v>
      </c>
      <c s="113" r="AW2">
        <f>AV1</f>
        <v>41560</v>
      </c>
      <c s="113" r="AX2">
        <f>AW1</f>
        <v>41567</v>
      </c>
      <c s="113" r="AY2">
        <f>AX1</f>
        <v>41574</v>
      </c>
      <c s="113" r="AZ2">
        <f>AY1</f>
        <v>41581</v>
      </c>
      <c s="113" r="BA2">
        <f>AZ1</f>
        <v>41588</v>
      </c>
      <c s="113" r="BB2">
        <f>BA1</f>
        <v>41595</v>
      </c>
      <c s="113" r="BC2">
        <f>BB1</f>
        <v>41602</v>
      </c>
      <c s="113" r="BD2">
        <f>BC1</f>
        <v>41609</v>
      </c>
      <c s="113" r="BE2">
        <f>BD1</f>
        <v>41616</v>
      </c>
      <c s="113" r="BF2">
        <f>BE1</f>
        <v>41623</v>
      </c>
      <c s="113" r="BG2">
        <f>BF1</f>
        <v>41630</v>
      </c>
      <c s="113" r="BH2">
        <f>BG1</f>
        <v>41637</v>
      </c>
      <c s="91" r="BI2"/>
      <c s="91" r="BJ2"/>
      <c s="91" r="BK2"/>
      <c s="91" r="BL2"/>
    </row>
    <row customHeight="1" r="3" ht="20.25">
      <c t="s" s="67" r="A3">
        <v>6</v>
      </c>
      <c s="67" r="B3"/>
      <c t="s" s="344" r="C3">
        <v>7</v>
      </c>
      <c t="s" s="67" r="D3">
        <v>8</v>
      </c>
      <c t="s" s="67" r="E3">
        <v>9</v>
      </c>
      <c t="s" s="67" r="F3">
        <v>10</v>
      </c>
      <c t="b" s="67" r="G3">
        <v>1</v>
      </c>
      <c s="193" r="H3"/>
      <c s="219" r="I3">
        <v>8</v>
      </c>
      <c s="192" r="J3">
        <v>8</v>
      </c>
      <c s="192" r="K3">
        <v>8</v>
      </c>
      <c s="192" r="L3">
        <v>8</v>
      </c>
      <c s="192" r="M3"/>
      <c s="192" r="N3"/>
      <c s="193" r="O3"/>
      <c s="219" r="P3"/>
      <c s="192" r="Q3"/>
      <c s="192" r="R3"/>
      <c s="192" r="S3"/>
      <c s="12" r="T3"/>
      <c s="12" r="U3"/>
      <c s="12" r="V3"/>
      <c s="12" r="W3"/>
      <c s="12" r="X3"/>
      <c s="12" r="Y3"/>
      <c s="12" r="Z3"/>
      <c s="12" r="AA3"/>
      <c s="12" r="AB3"/>
      <c s="12" r="AC3"/>
      <c s="12" r="AD3"/>
      <c s="12" r="AE3"/>
      <c s="12" r="AF3"/>
      <c s="12" r="AG3"/>
      <c s="12" r="AH3"/>
      <c s="12" r="AI3"/>
      <c s="12" r="AJ3"/>
      <c s="192" r="AK3"/>
      <c s="192" r="AL3"/>
      <c s="192" r="AM3"/>
      <c s="192" r="AN3"/>
      <c s="12" r="AO3">
        <v>8</v>
      </c>
      <c s="12" r="AP3">
        <v>8</v>
      </c>
      <c s="12" r="AQ3">
        <v>8</v>
      </c>
      <c s="12" r="AR3">
        <v>8</v>
      </c>
      <c s="12" r="AS3">
        <v>8</v>
      </c>
      <c s="12" r="AT3">
        <v>8</v>
      </c>
      <c s="12" r="AU3">
        <v>8</v>
      </c>
      <c s="118" r="AV3">
        <f>8+12</f>
        <v>20</v>
      </c>
      <c s="118" r="AW3">
        <f>8+12</f>
        <v>20</v>
      </c>
      <c s="118" r="AX3">
        <f>8+12</f>
        <v>20</v>
      </c>
      <c s="118" r="AY3">
        <f>8+12</f>
        <v>20</v>
      </c>
      <c s="118" r="AZ3">
        <f>(8+12)-12</f>
        <v>8</v>
      </c>
      <c s="118" r="BA3">
        <f>(8+12)-12</f>
        <v>8</v>
      </c>
      <c s="118" r="BB3">
        <f>(8+12)-12</f>
        <v>8</v>
      </c>
      <c s="12" r="BC3">
        <v>8</v>
      </c>
      <c s="12" r="BD3">
        <v>8</v>
      </c>
      <c s="12" r="BE3">
        <v>8</v>
      </c>
      <c s="12" r="BF3">
        <v>8</v>
      </c>
      <c s="189" r="BG3">
        <v>5</v>
      </c>
      <c s="189" r="BH3">
        <v>6</v>
      </c>
      <c s="192" r="BI3">
        <v>7</v>
      </c>
      <c s="192" r="BJ3">
        <v>8</v>
      </c>
      <c s="192" r="BK3">
        <v>9</v>
      </c>
      <c s="192" r="BL3"/>
      <c s="192" r="BM3"/>
      <c s="192" r="BN3"/>
      <c s="192" r="BO3"/>
      <c s="192" r="BP3"/>
      <c s="192" r="BQ3"/>
      <c s="192" r="BR3"/>
      <c s="192" r="BS3"/>
    </row>
    <row customHeight="1" r="4" ht="20.25">
      <c s="67" r="A4"/>
      <c s="67" r="B4"/>
      <c s="344" r="C4"/>
      <c s="67" r="D4"/>
      <c s="67" r="E4"/>
      <c s="67" r="F4"/>
      <c s="67" r="G4"/>
      <c s="193" r="H4"/>
      <c s="219" r="I4"/>
      <c s="192" r="J4"/>
      <c s="192" r="K4"/>
      <c s="192" r="L4"/>
      <c s="192" r="M4"/>
      <c s="192" r="N4"/>
      <c s="193" r="O4"/>
      <c s="219" r="P4"/>
      <c s="192" r="Q4"/>
      <c s="192" r="R4"/>
      <c s="192" r="S4"/>
      <c s="12" r="T4"/>
      <c s="12" r="U4"/>
      <c s="12" r="V4"/>
      <c s="12" r="W4"/>
      <c s="12" r="X4"/>
      <c s="12" r="Y4"/>
      <c s="12" r="Z4"/>
      <c s="12" r="AA4"/>
      <c s="12" r="AB4"/>
      <c s="12" r="AC4"/>
      <c s="12" r="AD4"/>
      <c s="12" r="AE4"/>
      <c s="12" r="AF4"/>
      <c s="12" r="AG4"/>
      <c s="12" r="AH4"/>
      <c s="12" r="AI4"/>
      <c s="12" r="AJ4"/>
      <c s="192" r="AK4"/>
      <c s="192" r="AL4"/>
      <c s="192" r="AM4"/>
      <c s="192" r="AN4"/>
      <c s="12" r="AO4"/>
      <c s="12" r="AP4"/>
      <c s="12" r="AQ4"/>
      <c s="12" r="AR4"/>
      <c s="12" r="AS4"/>
      <c s="12" r="AT4"/>
      <c s="12" r="AU4"/>
      <c s="118" r="AV4"/>
      <c s="118" r="AW4"/>
      <c s="118" r="AX4"/>
      <c s="118" r="AY4"/>
      <c s="118" r="AZ4"/>
      <c s="118" r="BA4"/>
      <c s="118" r="BB4"/>
      <c s="12" r="BC4"/>
      <c s="12" r="BD4"/>
      <c s="12" r="BE4"/>
      <c s="12" r="BF4"/>
      <c s="189" r="BG4"/>
      <c s="12" r="BH4"/>
      <c s="192" r="BI4"/>
      <c s="192" r="BJ4"/>
      <c s="192" r="BK4"/>
      <c s="192" r="BL4"/>
      <c s="192" r="BM4"/>
      <c s="192" r="BN4"/>
      <c s="192" r="BO4"/>
      <c s="192" r="BP4"/>
      <c s="192" r="BQ4"/>
      <c s="192" r="BR4"/>
      <c s="192" r="BS4"/>
    </row>
    <row customHeight="1" r="5" ht="20.25">
      <c s="67" r="A5"/>
      <c s="67" r="B5"/>
      <c s="344" r="C5"/>
      <c s="67" r="D5"/>
      <c s="67" r="E5"/>
      <c s="67" r="F5"/>
      <c s="67" r="G5"/>
      <c s="193" r="H5"/>
      <c s="219" r="I5"/>
      <c s="192" r="J5"/>
      <c s="192" r="K5"/>
      <c s="192" r="L5"/>
      <c s="192" r="M5"/>
      <c s="192" r="N5"/>
      <c s="193" r="O5"/>
      <c s="219" r="P5"/>
      <c s="192" r="Q5"/>
      <c s="192" r="R5"/>
      <c s="192" r="S5"/>
      <c s="12" r="T5"/>
      <c s="12" r="U5"/>
      <c s="12" r="V5"/>
      <c s="12" r="W5"/>
      <c s="12" r="X5"/>
      <c s="12" r="Y5"/>
      <c s="12" r="Z5"/>
      <c s="12" r="AA5"/>
      <c s="12" r="AB5"/>
      <c s="12" r="AC5"/>
      <c s="12" r="AD5"/>
      <c s="12" r="AE5"/>
      <c s="12" r="AF5"/>
      <c s="12" r="AG5"/>
      <c s="12" r="AH5"/>
      <c s="12" r="AI5"/>
      <c s="12" r="AJ5"/>
      <c s="192" r="AK5"/>
      <c s="192" r="AL5"/>
      <c s="192" r="AM5"/>
      <c s="192" r="AN5"/>
      <c s="12" r="AO5"/>
      <c s="12" r="AP5"/>
      <c s="12" r="AQ5"/>
      <c s="118" r="AR5"/>
      <c s="118" r="AS5"/>
      <c s="118" r="AT5"/>
      <c s="118" r="AU5"/>
      <c s="118" r="AV5"/>
      <c s="118" r="AW5"/>
      <c s="118" r="AX5"/>
      <c s="118" r="AY5"/>
      <c s="118" r="AZ5"/>
      <c s="118" r="BA5"/>
      <c s="118" r="BB5"/>
      <c s="12" r="BC5"/>
      <c s="12" r="BD5"/>
      <c s="12" r="BE5"/>
      <c s="189" r="BF5"/>
      <c s="189" r="BG5"/>
      <c s="189" r="BH5"/>
      <c s="192" r="BI5"/>
      <c s="192" r="BJ5"/>
      <c s="192" r="BK5"/>
      <c s="192" r="BL5"/>
      <c s="192" r="BM5"/>
      <c s="192" r="BN5"/>
      <c s="192" r="BO5"/>
      <c s="192" r="BP5"/>
      <c s="192" r="BQ5"/>
      <c s="192" r="BR5"/>
      <c s="192" r="BS5"/>
    </row>
    <row customHeight="1" r="6" ht="20.25">
      <c s="67" r="A6"/>
      <c s="67" r="B6"/>
      <c s="344" r="C6"/>
      <c s="67" r="D6"/>
      <c s="67" r="E6"/>
      <c s="67" r="F6"/>
      <c s="67" r="G6"/>
      <c s="193" r="H6"/>
      <c s="219" r="I6"/>
      <c s="192" r="J6"/>
      <c s="192" r="K6"/>
      <c s="192" r="L6"/>
      <c s="192" r="M6"/>
      <c s="192" r="N6"/>
      <c s="193" r="O6"/>
      <c s="219" r="P6"/>
      <c s="192" r="Q6"/>
      <c s="192" r="R6"/>
      <c s="192" r="S6"/>
      <c s="12" r="T6"/>
      <c s="12" r="U6"/>
      <c s="12" r="V6"/>
      <c s="12" r="W6"/>
      <c s="12" r="X6"/>
      <c s="12" r="Y6"/>
      <c s="12" r="Z6"/>
      <c s="12" r="AA6"/>
      <c s="12" r="AB6"/>
      <c s="12" r="AC6"/>
      <c s="12" r="AD6"/>
      <c s="12" r="AE6"/>
      <c s="12" r="AF6"/>
      <c s="12" r="AG6"/>
      <c s="12" r="AH6"/>
      <c s="12" r="AI6"/>
      <c s="12" r="AJ6"/>
      <c s="192" r="AK6"/>
      <c s="192" r="AL6"/>
      <c s="192" r="AM6"/>
      <c s="192" r="AN6"/>
      <c s="12" r="AO6"/>
      <c s="118" r="AP6"/>
      <c s="118" r="AQ6"/>
      <c s="12" r="AR6"/>
      <c s="12" r="AS6"/>
      <c s="12" r="AT6"/>
      <c s="189" r="AU6"/>
      <c s="12" r="AV6"/>
      <c s="12" r="AW6"/>
      <c s="12" r="AX6"/>
      <c s="12" r="AY6"/>
      <c s="12" r="AZ6"/>
      <c s="12" r="BA6"/>
      <c s="12" r="BB6"/>
      <c s="189" r="BC6"/>
      <c s="12" r="BD6"/>
      <c s="12" r="BE6"/>
      <c s="12" r="BF6"/>
      <c s="189" r="BG6"/>
      <c s="189" r="BH6"/>
      <c s="12" r="BI6"/>
      <c s="12" r="BJ6"/>
      <c s="12" r="BK6"/>
      <c s="192" r="BN6"/>
      <c s="192" r="BO6"/>
      <c s="192" r="BP6"/>
      <c s="192" r="BQ6"/>
      <c s="192" r="BR6"/>
      <c s="192" r="BS6"/>
    </row>
    <row customHeight="1" r="7" ht="20.25">
      <c s="67" r="A7"/>
      <c s="67" r="B7"/>
      <c s="344" r="C7"/>
      <c s="67" r="D7"/>
      <c s="67" r="E7"/>
      <c s="67" r="F7"/>
      <c s="67" r="G7"/>
      <c s="193" r="H7"/>
      <c s="219" r="I7"/>
      <c s="192" r="J7"/>
      <c s="192" r="K7"/>
      <c s="192" r="L7"/>
      <c s="192" r="M7"/>
      <c s="192" r="N7"/>
      <c s="193" r="O7"/>
      <c s="219" r="P7"/>
      <c s="192" r="Q7"/>
      <c s="192" r="R7"/>
      <c s="192" r="S7"/>
      <c s="12" r="T7"/>
      <c s="12" r="U7"/>
      <c s="12" r="V7"/>
      <c s="12" r="W7"/>
      <c s="12" r="X7"/>
      <c s="12" r="Y7"/>
      <c s="12" r="Z7"/>
      <c s="12" r="AA7"/>
      <c s="12" r="AB7"/>
      <c s="12" r="AC7"/>
      <c s="12" r="AD7"/>
      <c s="12" r="AE7"/>
      <c s="12" r="AF7"/>
      <c s="12" r="AG7"/>
      <c s="12" r="AH7"/>
      <c s="12" r="AI7"/>
      <c s="12" r="AJ7"/>
      <c s="192" r="AK7"/>
      <c s="192" r="AL7"/>
      <c s="192" r="AM7"/>
      <c s="192" r="AN7"/>
      <c s="12" r="AO7"/>
      <c s="12" r="AP7"/>
      <c s="118" r="AQ7"/>
      <c s="118" r="AR7"/>
      <c s="118" r="AS7"/>
      <c s="12" r="AT7"/>
      <c s="189" r="AU7"/>
      <c s="118" r="AV7"/>
      <c s="118" r="AW7"/>
      <c s="118" r="AX7"/>
      <c s="118" r="AY7"/>
      <c s="118" r="AZ7"/>
      <c s="118" r="BA7"/>
      <c s="118" r="BB7"/>
      <c s="189" r="BC7"/>
      <c s="12" r="BD7"/>
      <c s="12" r="BE7"/>
      <c s="12" r="BF7"/>
      <c s="189" r="BG7"/>
      <c s="118" r="BH7"/>
      <c s="12" r="BI7"/>
      <c s="12" r="BJ7"/>
      <c s="12" r="BK7"/>
      <c s="192" r="BN7"/>
      <c s="192" r="BO7"/>
      <c s="192" r="BP7"/>
      <c s="192" r="BQ7"/>
      <c s="192" r="BR7"/>
      <c s="192" r="BS7"/>
    </row>
    <row customHeight="1" r="8" ht="20.25">
      <c s="67" r="A8"/>
      <c s="67" r="B8"/>
      <c s="344" r="C8"/>
      <c s="67" r="D8"/>
      <c s="67" r="E8"/>
      <c s="67" r="F8"/>
      <c s="67" r="G8"/>
      <c s="193" r="H8"/>
      <c s="219" r="I8"/>
      <c s="192" r="J8"/>
      <c s="192" r="K8"/>
      <c s="192" r="L8"/>
      <c s="192" r="M8"/>
      <c s="192" r="N8"/>
      <c s="193" r="O8"/>
      <c s="219" r="P8"/>
      <c s="192" r="Q8"/>
      <c s="192" r="R8"/>
      <c s="192" r="S8"/>
      <c s="12" r="T8"/>
      <c s="12" r="U8"/>
      <c s="12" r="V8"/>
      <c s="12" r="W8"/>
      <c s="12" r="X8"/>
      <c s="12" r="Y8"/>
      <c s="12" r="Z8"/>
      <c s="12" r="AA8"/>
      <c s="12" r="AB8"/>
      <c s="12" r="AC8"/>
      <c s="12" r="AD8"/>
      <c s="12" r="AE8"/>
      <c s="12" r="AF8"/>
      <c s="12" r="AG8"/>
      <c s="12" r="AH8"/>
      <c s="12" r="AI8"/>
      <c s="12" r="AJ8"/>
      <c s="192" r="AK8"/>
      <c s="192" r="AL8"/>
      <c s="192" r="AM8"/>
      <c s="192" r="AN8"/>
      <c s="12" r="AO8"/>
      <c s="12" r="AP8"/>
      <c s="118" r="AQ8"/>
      <c s="118" r="AR8"/>
      <c s="118" r="AS8"/>
      <c s="12" r="AT8"/>
      <c s="189" r="AU8"/>
      <c s="12" r="AV8"/>
      <c s="118" r="AW8"/>
      <c s="12" r="AX8"/>
      <c s="12" r="AY8"/>
      <c s="12" r="AZ8"/>
      <c s="12" r="BA8"/>
      <c s="12" r="BB8"/>
      <c s="12" r="BC8"/>
      <c s="12" r="BD8"/>
      <c s="12" r="BE8"/>
      <c s="12" r="BF8"/>
      <c s="189" r="BG8"/>
      <c s="189" r="BH8"/>
      <c s="12" r="BI8"/>
      <c s="12" r="BJ8"/>
      <c s="12" r="BK8"/>
      <c s="192" r="BN8"/>
      <c s="192" r="BO8"/>
      <c s="192" r="BP8"/>
      <c s="192" r="BQ8"/>
      <c s="192" r="BR8"/>
      <c s="192" r="BS8"/>
    </row>
    <row customHeight="1" r="9" ht="20.25">
      <c s="67" r="A9"/>
      <c s="67" r="B9"/>
      <c s="344" r="C9"/>
      <c s="67" r="D9"/>
      <c s="67" r="E9"/>
      <c s="67" r="F9"/>
      <c s="67" r="G9"/>
      <c s="193" r="H9"/>
      <c s="219" r="I9"/>
      <c s="192" r="J9"/>
      <c s="192" r="K9"/>
      <c s="192" r="L9"/>
      <c s="192" r="M9"/>
      <c s="192" r="N9"/>
      <c s="193" r="O9"/>
      <c s="219" r="P9"/>
      <c s="192" r="Q9"/>
      <c s="192" r="R9"/>
      <c s="192" r="S9"/>
      <c s="12" r="T9"/>
      <c s="12" r="U9"/>
      <c s="12" r="V9"/>
      <c s="12" r="W9"/>
      <c s="12" r="X9"/>
      <c s="12" r="Y9"/>
      <c s="12" r="Z9"/>
      <c s="12" r="AA9"/>
      <c s="12" r="AB9"/>
      <c s="12" r="AC9"/>
      <c s="12" r="AD9"/>
      <c s="12" r="AE9"/>
      <c s="12" r="AF9"/>
      <c s="12" r="AG9"/>
      <c s="12" r="AH9"/>
      <c s="12" r="AI9"/>
      <c s="12" r="AJ9"/>
      <c s="192" r="AK9"/>
      <c s="192" r="AL9"/>
      <c s="192" r="AM9"/>
      <c s="192" r="AN9"/>
      <c s="192" r="AP9"/>
      <c s="189" r="AQ9"/>
      <c s="189" r="AR9"/>
      <c s="189" r="AS9"/>
      <c s="192" r="AT9"/>
      <c s="192" r="AU9"/>
      <c s="192" r="AV9"/>
      <c s="192" r="AW9"/>
      <c s="192" r="AX9"/>
      <c s="118" r="AY9"/>
      <c s="245" r="AZ9"/>
      <c s="245" r="BA9"/>
      <c s="245" r="BB9"/>
      <c s="192" r="BC9"/>
      <c s="12" r="BD9"/>
      <c s="192" r="BE9"/>
      <c s="192" r="BF9"/>
      <c s="192" r="BG9"/>
      <c s="189" r="BH9"/>
      <c s="192" r="BI9"/>
      <c s="192" r="BJ9"/>
      <c s="192" r="BK9"/>
      <c s="192" r="BN9"/>
      <c s="192" r="BO9"/>
      <c s="192" r="BP9"/>
      <c s="192" r="BQ9"/>
      <c s="192" r="BR9"/>
      <c s="192" r="BS9"/>
    </row>
    <row customHeight="1" r="10" ht="20.25">
      <c s="67" r="A10"/>
      <c s="67" r="B10"/>
      <c s="344" r="C10"/>
      <c s="67" r="D10"/>
      <c s="67" r="E10"/>
      <c s="67" r="F10"/>
      <c s="67" r="G10"/>
      <c s="193" r="H10"/>
      <c s="219" r="I10"/>
      <c s="192" r="J10"/>
      <c s="192" r="K10"/>
      <c s="192" r="L10"/>
      <c s="192" r="M10"/>
      <c s="192" r="N10"/>
      <c s="193" r="O10"/>
      <c s="219" r="P10"/>
      <c s="192" r="Q10"/>
      <c s="192" r="R10"/>
      <c s="192" r="S10"/>
      <c s="12" r="T10"/>
      <c s="12" r="U10"/>
      <c s="12" r="V10"/>
      <c s="12" r="W10"/>
      <c s="12" r="X10"/>
      <c s="12" r="Y10"/>
      <c s="12" r="Z10"/>
      <c s="12" r="AA10"/>
      <c s="12" r="AB10"/>
      <c s="12" r="AC10"/>
      <c s="12" r="AD10"/>
      <c s="12" r="AE10"/>
      <c s="12" r="AF10"/>
      <c s="12" r="AG10"/>
      <c s="12" r="AH10"/>
      <c s="12" r="AI10"/>
      <c s="12" r="AJ10"/>
      <c s="192" r="AK10"/>
      <c s="192" r="AL10"/>
      <c s="192" r="AM10"/>
      <c s="192" r="AN10"/>
      <c s="192" r="AP10"/>
      <c s="189" r="AQ10"/>
      <c s="189" r="AR10"/>
      <c s="189" r="AS10"/>
      <c s="192" r="AT10"/>
      <c s="206" r="AU10"/>
      <c s="206" r="AV10"/>
      <c s="206" r="AW10"/>
      <c s="206" r="AX10"/>
      <c s="192" r="AY10"/>
      <c s="192" r="AZ10"/>
      <c s="192" r="BA10"/>
      <c s="192" r="BB10"/>
      <c s="192" r="BC10"/>
      <c s="192" r="BD10"/>
      <c s="192" r="BE10"/>
      <c s="192" r="BF10"/>
      <c s="193" r="BG10"/>
      <c s="219" r="BH10"/>
      <c s="192" r="BI10"/>
      <c s="192" r="BJ10"/>
      <c s="192" r="BK10"/>
      <c s="192" r="BL10"/>
      <c s="192" r="BM10"/>
      <c s="192" r="BN10"/>
      <c s="192" r="BO10"/>
      <c s="192" r="BP10"/>
      <c s="192" r="BQ10"/>
      <c s="192" r="BR10"/>
      <c s="192" r="BS10"/>
      <c s="192" r="BU10"/>
      <c s="192" r="CA10"/>
      <c s="192" r="CB10"/>
    </row>
    <row customHeight="1" r="11" ht="20.25">
      <c s="67" r="A11"/>
      <c s="67" r="B11"/>
      <c s="344" r="C11"/>
      <c s="67" r="D11"/>
      <c s="67" r="E11"/>
      <c s="67" r="F11"/>
      <c s="67" r="G11"/>
      <c s="193" r="H11"/>
      <c s="219" r="I11"/>
      <c s="192" r="J11"/>
      <c s="192" r="K11"/>
      <c s="192" r="L11"/>
      <c s="192" r="M11"/>
      <c s="192" r="N11"/>
      <c s="193" r="O11"/>
      <c s="219" r="P11"/>
      <c s="192" r="Q11"/>
      <c s="192" r="R11"/>
      <c s="192" r="S11"/>
      <c s="12" r="T11"/>
      <c s="12" r="U11"/>
      <c s="12" r="V11"/>
      <c s="12" r="W11"/>
      <c s="12" r="X11"/>
      <c s="12" r="Y11"/>
      <c s="12" r="Z11"/>
      <c s="12" r="AA11"/>
      <c s="12" r="AB11"/>
      <c s="12" r="AC11"/>
      <c s="12" r="AD11"/>
      <c s="12" r="AE11"/>
      <c s="12" r="AF11"/>
      <c s="12" r="AG11"/>
      <c s="12" r="AH11"/>
      <c s="12" r="AI11"/>
      <c s="12" r="AJ11"/>
      <c s="192" r="AK11"/>
      <c s="192" r="AL11"/>
      <c s="192" r="AM11"/>
      <c s="192" r="AN11"/>
      <c s="192" r="AP11"/>
      <c s="189" r="AQ11"/>
      <c s="189" r="AR11"/>
      <c s="189" r="AS11"/>
      <c s="192" r="AT11"/>
      <c s="206" r="AU11"/>
      <c s="206" r="AV11"/>
      <c s="206" r="AW11"/>
      <c s="118" r="AX11"/>
      <c s="192" r="AY11"/>
      <c s="192" r="AZ11"/>
      <c s="192" r="BA11"/>
      <c s="118" r="BB11"/>
      <c s="189" r="BC11"/>
      <c s="192" r="BD11"/>
      <c s="192" r="BE11"/>
      <c s="192" r="BF11"/>
      <c s="296" r="BG11"/>
      <c s="219" r="BH11"/>
      <c s="192" r="BI11"/>
      <c s="192" r="BJ11"/>
      <c s="192" r="BK11"/>
      <c s="192" r="BL11"/>
      <c s="192" r="BM11"/>
      <c s="192" r="BN11"/>
      <c s="192" r="BO11"/>
      <c s="192" r="BP11"/>
      <c s="192" r="BQ11"/>
      <c s="192" r="BR11"/>
      <c s="192" r="BS11"/>
      <c s="192" r="BU11"/>
      <c s="192" r="CA11"/>
      <c s="192" r="CB11"/>
    </row>
    <row customHeight="1" r="12" ht="20.25">
      <c s="67" r="A12"/>
      <c s="67" r="B12"/>
      <c s="344" r="C12"/>
      <c s="67" r="D12"/>
      <c s="67" r="E12"/>
      <c s="67" r="F12"/>
      <c s="67" r="G12"/>
      <c s="193" r="H12"/>
      <c s="219" r="I12"/>
      <c s="192" r="J12"/>
      <c s="192" r="K12"/>
      <c s="192" r="L12"/>
      <c s="192" r="M12"/>
      <c s="192" r="N12"/>
      <c s="193" r="O12"/>
      <c s="219" r="P12"/>
      <c s="192" r="Q12"/>
      <c s="192" r="R12"/>
      <c s="192" r="S12"/>
      <c s="12" r="T12"/>
      <c s="12" r="U12"/>
      <c s="12" r="V12"/>
      <c s="12" r="W12"/>
      <c s="12" r="X12"/>
      <c s="12" r="Y12"/>
      <c s="12" r="Z12"/>
      <c s="12" r="AA12"/>
      <c s="12" r="AB12"/>
      <c s="12" r="AC12"/>
      <c s="12" r="AD12"/>
      <c s="12" r="AE12"/>
      <c s="12" r="AF12"/>
      <c s="12" r="AG12"/>
      <c s="12" r="AH12"/>
      <c s="12" r="AI12"/>
      <c s="12" r="AJ12"/>
      <c s="192" r="AK12"/>
      <c s="192" r="AL12"/>
      <c s="192" r="AM12"/>
      <c s="192" r="AN12"/>
      <c s="192" r="AP12"/>
      <c s="189" r="AQ12"/>
      <c s="189" r="AR12"/>
      <c s="189" r="AS12"/>
      <c s="192" r="AT12"/>
      <c s="118" r="AU12"/>
      <c s="206" r="AV12"/>
      <c s="118" r="AW12"/>
      <c s="206" r="AX12"/>
      <c s="118" r="AY12"/>
      <c s="118" r="AZ12"/>
      <c s="118" r="BA12"/>
      <c s="118" r="BB12"/>
      <c s="118" r="BC12"/>
      <c s="118" r="BD12"/>
      <c s="118" r="BE12"/>
      <c s="118" r="BF12"/>
      <c s="82" r="BG12"/>
      <c s="219" r="BH12"/>
      <c s="192" r="BI12"/>
      <c s="192" r="BJ12"/>
      <c s="192" r="BK12"/>
      <c s="192" r="BL12"/>
      <c s="192" r="BM12"/>
      <c s="192" r="BN12"/>
      <c s="192" r="BO12"/>
      <c s="192" r="BP12"/>
      <c s="192" r="BQ12"/>
      <c s="192" r="BR12"/>
      <c s="192" r="BS12"/>
      <c s="192" r="BU12"/>
      <c s="192" r="CA12"/>
      <c s="192" r="CB12"/>
    </row>
    <row customHeight="1" r="13" ht="20.25">
      <c s="67" r="A13"/>
      <c s="67" r="B13"/>
      <c s="344" r="C13"/>
      <c s="67" r="D13"/>
      <c s="67" r="E13"/>
      <c s="67" r="F13"/>
      <c s="67" r="G13"/>
      <c s="193" r="H13"/>
      <c s="219" r="I13"/>
      <c s="192" r="J13"/>
      <c s="192" r="K13"/>
      <c s="192" r="L13"/>
      <c s="192" r="M13"/>
      <c s="192" r="N13"/>
      <c s="193" r="O13"/>
      <c s="219" r="P13"/>
      <c s="192" r="Q13"/>
      <c s="192" r="R13"/>
      <c s="192" r="S13"/>
      <c s="12" r="T13"/>
      <c s="12" r="U13"/>
      <c s="12" r="V13"/>
      <c s="12" r="W13"/>
      <c s="12" r="X13"/>
      <c s="12" r="Y13"/>
      <c s="12" r="Z13"/>
      <c s="12" r="AA13"/>
      <c s="12" r="AB13"/>
      <c s="12" r="AC13"/>
      <c s="12" r="AD13"/>
      <c s="12" r="AE13"/>
      <c s="12" r="AF13"/>
      <c s="12" r="AG13"/>
      <c s="12" r="AH13"/>
      <c s="12" r="AI13"/>
      <c s="12" r="AJ13"/>
      <c s="192" r="AK13"/>
      <c s="192" r="AL13"/>
      <c s="192" r="AM13"/>
      <c s="192" r="AN13"/>
      <c s="192" r="AP13"/>
      <c s="189" r="AQ13"/>
      <c s="189" r="AR13"/>
      <c s="189" r="AS13"/>
      <c s="192" r="AT13"/>
      <c s="192" r="AU13"/>
      <c s="192" r="AV13"/>
      <c s="192" r="AW13"/>
      <c s="192" r="AX13"/>
      <c s="192" r="AY13"/>
      <c s="118" r="AZ13"/>
      <c s="118" r="BA13"/>
      <c s="118" r="BB13"/>
      <c s="118" r="BC13"/>
      <c s="118" r="BD13"/>
      <c s="118" r="BE13"/>
      <c s="118" r="BF13"/>
      <c s="82" r="BG13"/>
      <c s="219" r="BH13"/>
      <c s="192" r="BI13"/>
      <c s="192" r="BJ13"/>
      <c s="192" r="BK13"/>
      <c s="192" r="BL13"/>
      <c s="192" r="BM13"/>
      <c s="192" r="BN13"/>
      <c s="192" r="BO13"/>
      <c s="192" r="BP13"/>
      <c s="192" r="BQ13"/>
      <c s="192" r="BR13"/>
      <c s="192" r="BS13"/>
      <c s="192" r="BU13"/>
      <c s="192" r="CA13"/>
      <c s="192" r="CB13"/>
    </row>
    <row customHeight="1" r="14" ht="20.25">
      <c s="67" r="A14"/>
      <c s="67" r="B14"/>
      <c s="344" r="C14"/>
      <c s="67" r="D14"/>
      <c s="67" r="E14"/>
      <c s="67" r="F14"/>
      <c s="67" r="G14"/>
      <c s="193" r="H14"/>
      <c s="219" r="I14"/>
      <c s="192" r="J14"/>
      <c s="192" r="K14"/>
      <c s="192" r="L14"/>
      <c s="192" r="M14"/>
      <c s="192" r="N14"/>
      <c s="193" r="O14"/>
      <c s="219" r="P14"/>
      <c s="192" r="Q14"/>
      <c s="192" r="R14"/>
      <c s="192" r="S14"/>
      <c s="12" r="T14"/>
      <c s="12" r="U14"/>
      <c s="12" r="V14"/>
      <c s="12" r="W14"/>
      <c s="12" r="X14"/>
      <c s="12" r="Y14"/>
      <c s="12" r="Z14"/>
      <c s="12" r="AA14"/>
      <c s="12" r="AB14"/>
      <c s="12" r="AC14"/>
      <c s="12" r="AD14"/>
      <c s="12" r="AE14"/>
      <c s="12" r="AF14"/>
      <c s="12" r="AG14"/>
      <c s="12" r="AH14"/>
      <c s="12" r="AI14"/>
      <c s="12" r="AJ14"/>
      <c s="192" r="AK14"/>
      <c s="192" r="AL14"/>
      <c s="192" r="AM14"/>
      <c s="192" r="AN14"/>
      <c s="192" r="AP14"/>
      <c s="189" r="AQ14"/>
      <c s="189" r="AR14"/>
      <c s="189" r="AS14"/>
      <c s="192" r="AT14"/>
      <c s="192" r="AU14"/>
      <c s="192" r="AV14"/>
      <c s="192" r="AW14"/>
      <c s="192" r="AX14"/>
      <c s="12" r="AY14"/>
      <c s="12" r="AZ14"/>
      <c s="118" r="BA14"/>
      <c s="118" r="BB14"/>
      <c s="12" r="BC14"/>
      <c s="12" r="BD14"/>
      <c s="12" r="BE14"/>
      <c s="12" r="BF14"/>
      <c s="215" r="BG14"/>
      <c s="219" r="BH14"/>
      <c s="192" r="BI14"/>
      <c s="192" r="BJ14"/>
      <c s="192" r="BK14"/>
      <c s="192" r="BL14"/>
      <c s="192" r="BM14"/>
      <c s="192" r="BN14"/>
      <c s="192" r="BO14"/>
      <c s="192" r="BP14"/>
      <c s="192" r="BQ14"/>
      <c s="192" r="BR14"/>
      <c s="192" r="BS14"/>
      <c s="192" r="BU14"/>
      <c s="192" r="CA14"/>
      <c s="192" r="CB14"/>
    </row>
    <row customHeight="1" r="15" ht="20.25">
      <c s="67" r="A15"/>
      <c s="67" r="B15"/>
      <c s="344" r="C15"/>
      <c s="67" r="D15"/>
      <c s="67" r="E15"/>
      <c s="67" r="F15"/>
      <c s="67" r="G15"/>
      <c s="193" r="H15"/>
      <c s="219" r="I15"/>
      <c s="192" r="J15"/>
      <c s="192" r="K15"/>
      <c s="192" r="L15"/>
      <c s="192" r="M15"/>
      <c s="192" r="N15"/>
      <c s="193" r="O15"/>
      <c s="219" r="P15"/>
      <c s="192" r="Q15"/>
      <c s="192" r="R15"/>
      <c s="192" r="S15"/>
      <c s="12" r="T15"/>
      <c s="12" r="U15"/>
      <c s="12" r="V15"/>
      <c s="12" r="W15"/>
      <c s="12" r="X15"/>
      <c s="12" r="Y15"/>
      <c s="12" r="Z15"/>
      <c s="12" r="AA15"/>
      <c s="12" r="AB15"/>
      <c s="12" r="AC15"/>
      <c s="12" r="AD15"/>
      <c s="12" r="AE15"/>
      <c s="12" r="AF15"/>
      <c s="12" r="AG15"/>
      <c s="12" r="AH15"/>
      <c s="12" r="AI15"/>
      <c s="12" r="AJ15"/>
      <c s="192" r="AK15"/>
      <c s="192" r="AL15"/>
      <c s="192" r="AM15"/>
      <c s="192" r="AN15"/>
      <c s="192" r="AP15"/>
      <c s="189" r="AQ15"/>
      <c s="189" r="AR15"/>
      <c s="189" r="AS15"/>
      <c s="192" r="AT15"/>
      <c s="189" r="AU15"/>
      <c s="192" r="AV15"/>
      <c s="189" r="AW15"/>
      <c s="189" r="AX15"/>
      <c s="118" r="AY15"/>
      <c s="118" r="AZ15"/>
      <c s="118" r="BA15"/>
      <c s="118" r="BB15"/>
      <c s="189" r="BC15"/>
      <c s="189" r="BD15"/>
      <c s="189" r="BE15"/>
      <c s="189" r="BF15"/>
      <c s="82" r="BG15"/>
      <c s="219" r="BH15"/>
      <c s="192" r="BI15"/>
      <c s="192" r="BJ15"/>
      <c s="192" r="BK15"/>
      <c s="192" r="BL15"/>
      <c s="192" r="BM15"/>
      <c s="192" r="BN15"/>
      <c s="192" r="BO15"/>
      <c s="192" r="BP15"/>
      <c s="192" r="BQ15"/>
      <c s="192" r="BR15"/>
      <c s="192" r="BS15"/>
      <c s="192" r="BU15"/>
      <c s="192" r="CA15"/>
      <c s="192" r="CB15"/>
    </row>
    <row customHeight="1" r="16" ht="20.25">
      <c s="67" r="A16"/>
      <c s="67" r="B16"/>
      <c s="344" r="C16"/>
      <c s="67" r="D16"/>
      <c s="67" r="E16"/>
      <c s="67" r="F16"/>
      <c s="67" r="G16"/>
      <c s="193" r="H16"/>
      <c s="219" r="I16"/>
      <c s="192" r="J16"/>
      <c s="192" r="K16"/>
      <c s="192" r="L16"/>
      <c s="192" r="M16"/>
      <c s="192" r="N16"/>
      <c s="193" r="O16"/>
      <c s="219" r="P16"/>
      <c s="192" r="Q16"/>
      <c s="192" r="R16"/>
      <c s="192" r="S16"/>
      <c s="12" r="T16"/>
      <c s="12" r="U16"/>
      <c s="12" r="V16"/>
      <c s="12" r="W16"/>
      <c s="12" r="X16"/>
      <c s="12" r="Y16"/>
      <c s="12" r="Z16"/>
      <c s="12" r="AA16"/>
      <c s="12" r="AB16"/>
      <c s="12" r="AC16"/>
      <c s="12" r="AD16"/>
      <c s="12" r="AE16"/>
      <c s="12" r="AF16"/>
      <c s="12" r="AG16"/>
      <c s="12" r="AH16"/>
      <c s="12" r="AI16"/>
      <c s="12" r="AJ16"/>
      <c s="192" r="AK16"/>
      <c s="192" r="AL16"/>
      <c s="192" r="AM16"/>
      <c s="192" r="AN16"/>
      <c s="192" r="AP16"/>
      <c s="189" r="AQ16"/>
      <c s="189" r="AR16"/>
      <c s="189" r="AS16"/>
      <c s="192" r="AT16"/>
      <c s="189" r="AU16"/>
      <c s="192" r="AV16"/>
      <c s="189" r="AW16"/>
      <c s="189" r="AX16"/>
      <c s="189" r="AY16"/>
      <c s="189" r="AZ16"/>
      <c s="189" r="BA16"/>
      <c s="189" r="BB16"/>
      <c s="189" r="BC16"/>
      <c s="189" r="BD16"/>
      <c s="189" r="BE16"/>
      <c s="192" r="BF16"/>
      <c s="192" r="BH16"/>
      <c s="192" r="BI16"/>
      <c s="192" r="BJ16"/>
      <c s="192" r="BK16"/>
      <c s="192" r="BL16"/>
      <c s="192" r="BM16"/>
      <c s="192" r="BN16"/>
      <c s="28" r="BQ16"/>
      <c s="28" r="BR16"/>
      <c s="28" r="BS16"/>
      <c s="28" r="BT16"/>
      <c s="28" r="BU16"/>
      <c s="192" r="CA16"/>
      <c s="192" r="CB16"/>
    </row>
    <row customHeight="1" r="17" ht="20.25">
      <c s="67" r="A17"/>
      <c s="67" r="B17"/>
      <c s="344" r="C17"/>
      <c s="67" r="D17"/>
      <c s="67" r="E17"/>
      <c s="67" r="F17"/>
      <c s="67" r="G17"/>
      <c s="193" r="H17"/>
      <c s="219" r="I17"/>
      <c s="192" r="J17"/>
      <c s="192" r="K17"/>
      <c s="192" r="L17"/>
      <c s="192" r="M17"/>
      <c s="192" r="N17"/>
      <c s="193" r="O17"/>
      <c s="219" r="P17"/>
      <c s="192" r="Q17"/>
      <c s="192" r="R17"/>
      <c s="192" r="S17"/>
      <c s="12" r="T17"/>
      <c s="12" r="U17"/>
      <c s="12" r="V17"/>
      <c s="12" r="W17"/>
      <c s="12" r="X17"/>
      <c s="12" r="Y17"/>
      <c s="12" r="Z17"/>
      <c s="12" r="AA17"/>
      <c s="12" r="AB17"/>
      <c s="12" r="AC17"/>
      <c s="12" r="AD17"/>
      <c s="12" r="AE17"/>
      <c s="12" r="AF17"/>
      <c s="12" r="AG17"/>
      <c s="12" r="AH17"/>
      <c s="12" r="AI17"/>
      <c s="12" r="AJ17"/>
      <c s="192" r="AK17"/>
      <c s="192" r="AL17"/>
      <c s="192" r="AM17"/>
      <c s="192" r="AN17"/>
      <c s="192" r="AP17"/>
      <c s="189" r="AQ17"/>
      <c s="189" r="AR17"/>
      <c s="189" r="AS17"/>
      <c s="192" r="AT17"/>
      <c s="189" r="AU17"/>
      <c s="192" r="AV17"/>
      <c s="189" r="AW17"/>
      <c s="189" r="AX17"/>
      <c s="189" r="AY17"/>
      <c s="189" r="AZ17"/>
      <c s="189" r="BA17"/>
      <c s="189" r="BB17"/>
      <c s="189" r="BC17"/>
      <c s="189" r="BD17"/>
      <c s="189" r="BE17"/>
      <c s="192" r="BF17"/>
      <c s="192" r="BH17"/>
      <c s="192" r="BI17"/>
      <c s="192" r="BJ17"/>
      <c s="192" r="BK17"/>
      <c s="192" r="BL17"/>
      <c s="192" r="BM17"/>
      <c s="192" r="BN17"/>
      <c s="28" r="BQ17"/>
      <c s="28" r="BR17"/>
      <c s="28" r="BS17"/>
      <c s="28" r="BT17"/>
      <c s="28" r="BU17"/>
    </row>
    <row customHeight="1" r="18" ht="20.25">
      <c s="67" r="A18"/>
      <c s="67" r="B18"/>
      <c s="344" r="C18"/>
      <c s="67" r="D18"/>
      <c s="67" r="E18"/>
      <c s="67" r="F18"/>
      <c s="67" r="G18"/>
      <c s="193" r="H18"/>
      <c s="219" r="I18"/>
      <c s="192" r="J18"/>
      <c s="192" r="K18"/>
      <c s="192" r="L18"/>
      <c s="192" r="M18"/>
      <c s="192" r="N18"/>
      <c s="193" r="O18"/>
      <c s="219" r="P18"/>
      <c s="192" r="Q18"/>
      <c s="192" r="R18"/>
      <c s="192" r="S18"/>
      <c s="12" r="T18"/>
      <c s="12" r="U18"/>
      <c s="12" r="V18"/>
      <c s="12" r="W18"/>
      <c s="12" r="X18"/>
      <c s="12" r="Y18"/>
      <c s="12" r="Z18"/>
      <c s="12" r="AA18"/>
      <c s="12" r="AB18"/>
      <c s="12" r="AC18"/>
      <c s="12" r="AD18"/>
      <c s="12" r="AE18"/>
      <c s="12" r="AF18"/>
      <c s="12" r="AG18"/>
      <c s="12" r="AH18"/>
      <c s="12" r="AI18"/>
      <c s="12" r="AJ18"/>
      <c s="192" r="AK18"/>
      <c s="192" r="AL18"/>
      <c s="192" r="AM18"/>
      <c s="192" r="AN18"/>
      <c s="192" r="AP18"/>
      <c s="189" r="AQ18"/>
      <c s="189" r="AR18"/>
      <c s="189" r="AS18"/>
      <c s="192" r="AT18"/>
      <c s="189" r="AU18"/>
      <c s="192" r="AV18"/>
      <c s="189" r="AW18"/>
      <c s="189" r="AX18"/>
      <c s="189" r="AY18"/>
      <c s="189" r="AZ18"/>
      <c s="189" r="BA18"/>
      <c s="189" r="BB18"/>
      <c s="189" r="BC18"/>
      <c s="189" r="BD18"/>
      <c s="189" r="BE18"/>
      <c s="192" r="BF18"/>
      <c s="192" r="BH18"/>
      <c s="192" r="BI18"/>
      <c s="192" r="BJ18"/>
      <c s="192" r="BK18"/>
      <c s="192" r="BL18"/>
      <c s="192" r="BM18"/>
      <c s="192" r="BN18"/>
      <c s="28" r="BQ18"/>
      <c s="28" r="BR18"/>
      <c s="28" r="BS18"/>
      <c s="28" r="BT18"/>
      <c s="28" r="BU18"/>
    </row>
    <row customHeight="1" r="19" ht="20.25">
      <c s="67" r="A19"/>
      <c s="67" r="B19"/>
      <c s="344" r="C19"/>
      <c s="67" r="D19"/>
      <c s="67" r="E19"/>
      <c s="67" r="F19"/>
      <c s="67" r="G19"/>
      <c s="193" r="H19"/>
      <c s="219" r="I19"/>
      <c s="192" r="J19"/>
      <c s="192" r="K19"/>
      <c s="192" r="L19"/>
      <c s="192" r="M19"/>
      <c s="192" r="N19"/>
      <c s="193" r="O19"/>
      <c s="219" r="P19"/>
      <c s="192" r="Q19"/>
      <c s="192" r="R19"/>
      <c s="192" r="S19"/>
      <c s="12" r="T19"/>
      <c s="12" r="U19"/>
      <c s="12" r="V19"/>
      <c s="12" r="W19"/>
      <c s="12" r="X19"/>
      <c s="12" r="Y19"/>
      <c s="12" r="Z19"/>
      <c s="12" r="AA19"/>
      <c s="12" r="AB19"/>
      <c s="12" r="AC19"/>
      <c s="12" r="AD19"/>
      <c s="12" r="AE19"/>
      <c s="12" r="AF19"/>
      <c s="12" r="AG19"/>
      <c s="12" r="AH19"/>
      <c s="12" r="AI19"/>
      <c s="12" r="AJ19"/>
      <c s="192" r="AK19"/>
      <c s="192" r="AL19"/>
      <c s="192" r="AM19"/>
      <c s="192" r="AN19"/>
      <c s="192" r="AP19"/>
      <c s="189" r="AQ19"/>
      <c s="189" r="AR19"/>
      <c s="189" r="AS19"/>
      <c s="192" r="AT19"/>
      <c s="189" r="AU19"/>
      <c s="192" r="AV19"/>
      <c s="189" r="AW19"/>
      <c s="189" r="AX19"/>
      <c s="189" r="AY19"/>
      <c s="189" r="AZ19"/>
      <c s="189" r="BA19"/>
      <c s="189" r="BB19"/>
      <c s="189" r="BC19"/>
      <c s="189" r="BD19"/>
      <c s="189" r="BE19"/>
      <c s="192" r="BF19"/>
      <c s="118" r="BH19"/>
      <c s="192" r="BI19"/>
      <c s="192" r="BJ19"/>
      <c s="192" r="BK19"/>
      <c s="192" r="BL19"/>
      <c s="192" r="BM19"/>
      <c s="192" r="BN19"/>
      <c s="28" r="BQ19"/>
      <c s="28" r="BR19"/>
      <c s="28" r="BS19"/>
      <c s="28" r="BT19"/>
      <c s="28" r="BU19"/>
    </row>
    <row customHeight="1" r="20" ht="20.25">
      <c s="248" r="A20"/>
      <c s="248" r="B20"/>
      <c s="282" r="C20"/>
      <c s="248" r="D20"/>
      <c s="248" r="E20"/>
      <c s="248" r="F20"/>
      <c s="248" r="G20"/>
      <c s="110" r="H20"/>
      <c s="259" r="I20"/>
      <c s="4" r="J20"/>
      <c s="4" r="K20"/>
      <c s="4" r="L20"/>
      <c s="4" r="M20"/>
      <c s="4" r="N20"/>
      <c s="110" r="O20"/>
      <c s="259" r="P20"/>
      <c s="4" r="Q20"/>
      <c s="4" r="R20"/>
      <c s="4" r="S20"/>
      <c s="336" r="T20"/>
      <c s="336" r="U20"/>
      <c s="336" r="V20"/>
      <c s="336" r="W20"/>
      <c s="336" r="X20"/>
      <c s="336" r="Y20"/>
      <c s="336" r="Z20"/>
      <c s="336" r="AA20"/>
      <c s="336" r="AB20"/>
      <c s="336" r="AC20"/>
      <c s="336" r="AD20"/>
      <c s="336" r="AE20"/>
      <c s="336" r="AF20"/>
      <c s="336" r="AG20"/>
      <c s="336" r="AH20"/>
      <c s="336" r="AI20"/>
      <c s="336" r="AJ20"/>
      <c s="4" r="AK20"/>
      <c s="4" r="AL20"/>
      <c s="4" r="AM20"/>
      <c s="4" r="AN20"/>
      <c s="4" r="AO20"/>
      <c s="4" r="AP20"/>
      <c s="26" r="AQ20"/>
      <c s="26" r="AR20"/>
      <c s="26" r="AS20"/>
      <c s="4" r="AT20"/>
      <c s="26" r="AU20"/>
      <c s="4" r="AV20"/>
      <c s="26" r="AW20"/>
      <c s="26" r="AX20"/>
      <c s="26" r="AY20"/>
      <c s="26" r="AZ20"/>
      <c s="26" r="BA20"/>
      <c s="26" r="BB20"/>
      <c s="26" r="BC20"/>
      <c s="26" r="BD20"/>
      <c s="26" r="BE20"/>
      <c s="4" r="BF20"/>
      <c s="4" r="BG20"/>
      <c s="4" r="BH20"/>
      <c s="4" r="BI20"/>
      <c s="4" r="BJ20"/>
      <c s="4" r="BK20"/>
      <c s="4" r="BL20"/>
      <c s="4" r="BM20"/>
      <c s="4" r="BN20"/>
      <c s="4" r="BO20"/>
      <c s="4" r="BP20"/>
      <c s="4" r="BQ20"/>
      <c s="4" r="BR20"/>
      <c s="4" r="BS20"/>
      <c s="4" r="BT20"/>
      <c s="4" r="BU20"/>
      <c s="4" r="BV20"/>
      <c s="4" r="BW20"/>
      <c s="4" r="BX20"/>
      <c s="4" r="BY20"/>
      <c s="4" r="BZ20"/>
      <c s="4" r="CA20"/>
      <c s="4" r="CB20"/>
      <c s="4" r="CC20"/>
      <c s="4" r="CD20"/>
      <c s="4" r="CE20"/>
    </row>
    <row customHeight="1" r="21" ht="20.25">
      <c s="248" r="A21"/>
      <c s="248" r="B21"/>
      <c s="282" r="C21"/>
      <c s="248" r="D21"/>
      <c s="248" r="E21"/>
      <c s="248" r="F21"/>
      <c s="248" r="G21"/>
      <c s="110" r="H21"/>
      <c s="259" r="I21"/>
      <c s="4" r="J21"/>
      <c s="4" r="K21"/>
      <c s="4" r="L21"/>
      <c s="4" r="M21"/>
      <c s="4" r="N21"/>
      <c s="110" r="O21"/>
      <c s="259" r="P21"/>
      <c s="4" r="Q21"/>
      <c s="4" r="R21"/>
      <c s="4" r="S21"/>
      <c s="336" r="T21"/>
      <c s="336" r="U21"/>
      <c s="336" r="V21"/>
      <c s="336" r="W21"/>
      <c s="336" r="X21"/>
      <c s="336" r="Y21"/>
      <c s="336" r="Z21"/>
      <c s="336" r="AA21"/>
      <c s="336" r="AB21"/>
      <c s="336" r="AC21"/>
      <c s="336" r="AD21"/>
      <c s="336" r="AE21"/>
      <c s="336" r="AF21"/>
      <c s="336" r="AG21"/>
      <c s="336" r="AH21"/>
      <c s="336" r="AI21"/>
      <c s="336" r="AJ21"/>
      <c s="4" r="AK21"/>
      <c s="4" r="AL21"/>
      <c s="4" r="AM21"/>
      <c s="4" r="AN21"/>
      <c s="4" r="AO21"/>
      <c s="4" r="AP21"/>
      <c s="26" r="AQ21"/>
      <c s="26" r="AR21"/>
      <c s="26" r="AS21"/>
      <c s="4" r="AT21"/>
      <c s="26" r="AU21"/>
      <c s="4" r="AV21"/>
      <c s="26" r="AW21"/>
      <c s="26" r="AX21"/>
      <c s="26" r="AY21"/>
      <c s="26" r="AZ21"/>
      <c s="26" r="BA21"/>
      <c s="26" r="BB21"/>
      <c s="26" r="BC21"/>
      <c s="26" r="BD21"/>
      <c s="26" r="BE21"/>
      <c s="4" r="BF21"/>
      <c s="4" r="BG21"/>
      <c s="4" r="BH21"/>
      <c s="4" r="BI21"/>
      <c s="4" r="BJ21"/>
      <c s="4" r="BK21"/>
      <c s="4" r="BL21"/>
      <c s="4" r="BM21"/>
      <c s="4" r="BN21"/>
      <c s="4" r="BO21"/>
      <c s="4" r="BP21"/>
      <c s="4" r="BQ21"/>
      <c s="4" r="BR21"/>
      <c s="4" r="BS21"/>
      <c s="4" r="BT21"/>
      <c s="4" r="BU21"/>
      <c s="4" r="BV21"/>
      <c s="4" r="BW21"/>
      <c s="4" r="BX21"/>
      <c s="4" r="BY21"/>
      <c s="4" r="BZ21"/>
      <c s="4" r="CA21"/>
      <c s="4" r="CB21"/>
      <c s="4" r="CC21"/>
      <c s="4" r="CD21"/>
      <c s="4" r="CE21"/>
    </row>
    <row customHeight="1" r="22" ht="20.25">
      <c s="248" r="A22"/>
      <c s="248" r="B22"/>
      <c s="282" r="C22"/>
      <c s="248" r="D22"/>
      <c s="248" r="E22"/>
      <c s="248" r="F22"/>
      <c s="248" r="G22"/>
      <c s="110" r="H22"/>
      <c s="259" r="I22"/>
      <c s="4" r="J22"/>
      <c s="4" r="K22"/>
      <c s="4" r="L22"/>
      <c s="4" r="M22"/>
      <c s="4" r="N22"/>
      <c s="110" r="O22"/>
      <c s="259" r="P22"/>
      <c s="4" r="Q22"/>
      <c s="4" r="R22"/>
      <c s="4" r="S22"/>
      <c s="336" r="T22"/>
      <c s="336" r="U22"/>
      <c s="336" r="V22"/>
      <c s="336" r="W22"/>
      <c s="336" r="X22"/>
      <c s="336" r="Y22"/>
      <c s="336" r="Z22"/>
      <c s="336" r="AA22"/>
      <c s="336" r="AB22"/>
      <c s="336" r="AC22"/>
      <c s="336" r="AD22"/>
      <c s="336" r="AE22"/>
      <c s="336" r="AF22"/>
      <c s="336" r="AG22"/>
      <c s="336" r="AH22"/>
      <c s="336" r="AI22"/>
      <c s="336" r="AJ22"/>
      <c s="4" r="AK22"/>
      <c s="4" r="AL22"/>
      <c s="4" r="AM22"/>
      <c s="4" r="AN22"/>
      <c s="4" r="AO22"/>
      <c s="4" r="AP22"/>
      <c s="26" r="AQ22"/>
      <c s="26" r="AR22"/>
      <c s="26" r="AS22"/>
      <c s="4" r="AT22"/>
      <c s="26" r="AU22"/>
      <c s="4" r="AV22"/>
      <c s="26" r="AW22"/>
      <c s="26" r="AX22"/>
      <c s="26" r="AY22"/>
      <c s="26" r="AZ22"/>
      <c s="26" r="BA22"/>
      <c s="26" r="BB22"/>
      <c s="26" r="BC22"/>
      <c s="26" r="BD22"/>
      <c s="26" r="BE22"/>
      <c s="4" r="BF22"/>
      <c s="4" r="BG22"/>
      <c s="4" r="BH22"/>
      <c s="4" r="BI22"/>
      <c s="4" r="BJ22"/>
      <c s="4" r="BK22"/>
      <c s="4" r="BL22"/>
      <c s="4" r="BM22"/>
      <c s="4" r="BN22"/>
      <c s="4" r="BO22"/>
      <c s="4" r="BP22"/>
      <c s="4" r="BQ22"/>
      <c s="4" r="BR22"/>
      <c s="4" r="BS22"/>
      <c s="4" r="BT22"/>
      <c s="4" r="BU22"/>
      <c s="4" r="BV22"/>
      <c s="4" r="BW22"/>
      <c s="4" r="BX22"/>
      <c s="4" r="BY22"/>
      <c s="4" r="BZ22"/>
      <c s="4" r="CA22"/>
      <c s="4" r="CB22"/>
      <c s="4" r="CC22"/>
      <c s="4" r="CD22"/>
      <c s="4" r="CE22"/>
    </row>
    <row customHeight="1" r="23" ht="20.25">
      <c s="248" r="A23"/>
      <c s="248" r="B23"/>
      <c s="282" r="C23"/>
      <c s="248" r="D23"/>
      <c s="248" r="E23"/>
      <c s="248" r="F23"/>
      <c s="248" r="G23"/>
      <c s="110" r="H23"/>
      <c s="259" r="I23"/>
      <c s="4" r="J23"/>
      <c s="4" r="K23"/>
      <c s="4" r="L23"/>
      <c s="4" r="M23"/>
      <c s="4" r="N23"/>
      <c s="110" r="O23"/>
      <c s="259" r="P23"/>
      <c s="4" r="Q23"/>
      <c s="4" r="R23"/>
      <c s="4" r="S23"/>
      <c s="336" r="T23"/>
      <c s="336" r="U23"/>
      <c s="336" r="V23"/>
      <c s="336" r="W23"/>
      <c s="336" r="X23"/>
      <c s="336" r="Y23"/>
      <c s="336" r="Z23"/>
      <c s="336" r="AA23"/>
      <c s="336" r="AB23"/>
      <c s="336" r="AC23"/>
      <c s="336" r="AD23"/>
      <c s="336" r="AE23"/>
      <c s="336" r="AF23"/>
      <c s="336" r="AG23"/>
      <c s="336" r="AH23"/>
      <c s="336" r="AI23"/>
      <c s="336" r="AJ23"/>
      <c s="4" r="AK23"/>
      <c s="4" r="AL23"/>
      <c s="4" r="AM23"/>
      <c s="4" r="AN23"/>
      <c s="4" r="AO23"/>
      <c s="4" r="AP23"/>
      <c s="26" r="AQ23"/>
      <c s="26" r="AR23"/>
      <c s="26" r="AS23"/>
      <c s="4" r="AT23"/>
      <c s="26" r="AU23"/>
      <c s="4" r="AV23"/>
      <c s="26" r="AW23"/>
      <c s="26" r="AX23"/>
      <c s="26" r="AY23"/>
      <c s="26" r="AZ23"/>
      <c s="26" r="BA23"/>
      <c s="26" r="BB23"/>
      <c s="26" r="BC23"/>
      <c s="26" r="BD23"/>
      <c s="26" r="BE23"/>
      <c s="4" r="BF23"/>
      <c s="4" r="BG23"/>
      <c s="4" r="BH23"/>
      <c s="4" r="BI23"/>
      <c s="4" r="BJ23"/>
      <c s="4" r="BK23"/>
      <c s="4" r="BL23"/>
      <c s="4" r="BM23"/>
      <c s="4" r="BN23"/>
      <c s="4" r="BO23"/>
      <c s="4" r="BP23"/>
      <c s="4" r="BQ23"/>
      <c s="4" r="BR23"/>
      <c s="4" r="BS23"/>
      <c s="4" r="BT23"/>
      <c s="4" r="BU23"/>
      <c s="4" r="BV23"/>
      <c s="4" r="BW23"/>
      <c s="4" r="BX23"/>
      <c s="4" r="BY23"/>
      <c s="4" r="BZ23"/>
      <c s="4" r="CA23"/>
      <c s="4" r="CB23"/>
      <c s="4" r="CC23"/>
      <c s="4" r="CD23"/>
      <c s="4" r="CE23"/>
    </row>
    <row customHeight="1" r="24" ht="20.25">
      <c s="248" r="A24"/>
      <c s="248" r="B24"/>
      <c s="282" r="C24"/>
      <c s="248" r="D24"/>
      <c s="248" r="E24"/>
      <c s="248" r="F24"/>
      <c s="248" r="G24"/>
      <c s="110" r="H24"/>
      <c s="259" r="I24"/>
      <c s="4" r="J24"/>
      <c s="4" r="K24"/>
      <c s="4" r="L24"/>
      <c s="4" r="M24"/>
      <c s="4" r="N24"/>
      <c s="110" r="O24"/>
      <c s="259" r="P24"/>
      <c s="4" r="Q24"/>
      <c s="4" r="R24"/>
      <c s="4" r="S24"/>
      <c s="336" r="T24"/>
      <c s="336" r="U24"/>
      <c s="336" r="V24"/>
      <c s="336" r="W24"/>
      <c s="336" r="X24"/>
      <c s="336" r="Y24"/>
      <c s="336" r="Z24"/>
      <c s="336" r="AA24"/>
      <c s="336" r="AB24"/>
      <c s="336" r="AC24"/>
      <c s="336" r="AD24"/>
      <c s="336" r="AE24"/>
      <c s="336" r="AF24"/>
      <c s="336" r="AG24"/>
      <c s="336" r="AH24"/>
      <c s="336" r="AI24"/>
      <c s="336" r="AJ24"/>
      <c s="4" r="AK24"/>
      <c s="4" r="AL24"/>
      <c s="4" r="AM24"/>
      <c s="4" r="AN24"/>
      <c s="4" r="AO24"/>
      <c s="4" r="AP24"/>
      <c s="26" r="AQ24"/>
      <c s="26" r="AR24"/>
      <c s="26" r="AS24"/>
      <c s="4" r="AT24"/>
      <c s="26" r="AU24"/>
      <c s="4" r="AV24"/>
      <c s="26" r="AW24"/>
      <c s="26" r="AX24"/>
      <c s="26" r="AY24"/>
      <c s="26" r="AZ24"/>
      <c s="26" r="BA24"/>
      <c s="26" r="BB24"/>
      <c s="26" r="BC24"/>
      <c s="26" r="BD24"/>
      <c s="26" r="BE24"/>
      <c s="4" r="BF24"/>
      <c s="4" r="BG24"/>
      <c s="4" r="BH24"/>
      <c s="4" r="BI24"/>
      <c s="4" r="BJ24"/>
      <c s="4" r="BK24"/>
      <c s="4" r="BL24"/>
      <c s="4" r="BM24"/>
      <c s="4" r="BN24"/>
      <c s="4" r="BO24"/>
      <c s="4" r="BP24"/>
      <c s="4" r="BQ24"/>
      <c s="4" r="BR24"/>
      <c s="4" r="BS24"/>
      <c s="4" r="BT24"/>
      <c s="4" r="BU24"/>
      <c s="4" r="BV24"/>
      <c s="4" r="BW24"/>
      <c s="4" r="BX24"/>
      <c s="4" r="BY24"/>
      <c s="4" r="BZ24"/>
      <c s="4" r="CA24"/>
      <c s="4" r="CB24"/>
      <c s="4" r="CC24"/>
      <c s="4" r="CD24"/>
      <c s="4" r="CE24"/>
    </row>
    <row customHeight="1" r="25" ht="20.25">
      <c s="248" r="A25"/>
      <c s="248" r="B25"/>
      <c s="282" r="C25"/>
      <c s="248" r="D25"/>
      <c s="248" r="E25"/>
      <c s="248" r="F25"/>
      <c s="248" r="G25"/>
      <c s="110" r="H25"/>
      <c s="259" r="I25"/>
      <c s="4" r="J25"/>
      <c s="4" r="K25"/>
      <c s="4" r="L25"/>
      <c s="4" r="M25"/>
      <c s="4" r="N25"/>
      <c s="110" r="O25"/>
      <c s="259" r="P25"/>
      <c s="4" r="Q25"/>
      <c s="4" r="R25"/>
      <c s="4" r="S25"/>
      <c s="336" r="T25"/>
      <c s="336" r="U25"/>
      <c s="336" r="V25"/>
      <c s="336" r="W25"/>
      <c s="336" r="X25"/>
      <c s="336" r="Y25"/>
      <c s="336" r="Z25"/>
      <c s="336" r="AA25"/>
      <c s="336" r="AB25"/>
      <c s="336" r="AC25"/>
      <c s="336" r="AD25"/>
      <c s="336" r="AE25"/>
      <c s="336" r="AF25"/>
      <c s="336" r="AG25"/>
      <c s="336" r="AH25"/>
      <c s="336" r="AI25"/>
      <c s="336" r="AJ25"/>
      <c s="4" r="AK25"/>
      <c s="4" r="AL25"/>
      <c s="4" r="AM25"/>
      <c s="4" r="AN25"/>
      <c s="4" r="AO25"/>
      <c s="4" r="AP25"/>
      <c s="26" r="AQ25"/>
      <c s="26" r="AR25"/>
      <c s="26" r="AS25"/>
      <c s="4" r="AT25"/>
      <c s="26" r="AU25"/>
      <c s="4" r="AV25"/>
      <c s="26" r="AW25"/>
      <c s="26" r="AX25"/>
      <c s="26" r="AY25"/>
      <c s="26" r="AZ25"/>
      <c s="26" r="BA25"/>
      <c s="26" r="BB25"/>
      <c s="26" r="BC25"/>
      <c s="26" r="BD25"/>
      <c s="26" r="BE25"/>
      <c s="4" r="BF25"/>
      <c s="4" r="BG25"/>
      <c s="4" r="BH25"/>
      <c s="4" r="BI25"/>
      <c s="4" r="BJ25"/>
      <c s="4" r="BK25"/>
      <c s="4" r="BL25"/>
      <c s="4" r="BM25"/>
      <c s="4" r="BN25"/>
      <c s="4" r="BO25"/>
      <c s="4" r="BP25"/>
      <c s="4" r="BQ25"/>
      <c s="4" r="BR25"/>
      <c s="4" r="BS25"/>
      <c s="4" r="BT25"/>
      <c s="4" r="BU25"/>
      <c s="4" r="BV25"/>
      <c s="4" r="BW25"/>
      <c s="4" r="BX25"/>
      <c s="4" r="BY25"/>
      <c s="4" r="BZ25"/>
      <c s="4" r="CA25"/>
      <c s="4" r="CB25"/>
      <c s="4" r="CC25"/>
      <c s="4" r="CD25"/>
      <c s="4" r="CE25"/>
    </row>
    <row customHeight="1" r="26" ht="20.25">
      <c s="67" r="A26"/>
      <c s="67" r="B26"/>
      <c s="344" r="C26"/>
      <c s="67" r="D26"/>
      <c s="67" r="E26"/>
      <c s="67" r="F26"/>
      <c s="67" r="G26"/>
      <c s="193" r="H26"/>
      <c s="219" r="I26"/>
      <c s="192" r="J26"/>
      <c s="192" r="K26"/>
      <c s="192" r="L26"/>
      <c s="192" r="M26"/>
      <c s="192" r="N26"/>
      <c s="193" r="O26"/>
      <c s="219" r="P26"/>
      <c s="192" r="Q26"/>
      <c s="192" r="R26"/>
      <c s="192" r="S26"/>
      <c s="12" r="T26"/>
      <c s="12" r="U26"/>
      <c s="12" r="V26"/>
      <c s="12" r="W26"/>
      <c s="12" r="X26"/>
      <c s="12" r="Y26"/>
      <c s="12" r="Z26"/>
      <c s="12" r="AA26"/>
      <c s="12" r="AB26"/>
      <c s="12" r="AC26"/>
      <c s="12" r="AD26"/>
      <c s="12" r="AE26"/>
      <c s="12" r="AF26"/>
      <c s="12" r="AG26"/>
      <c s="12" r="AH26"/>
      <c s="12" r="AI26"/>
      <c s="12" r="AJ26"/>
      <c s="192" r="AK26"/>
      <c s="192" r="AL26"/>
      <c s="192" r="AM26"/>
      <c s="192" r="AN26"/>
      <c s="192" r="AP26"/>
      <c s="189" r="AQ26"/>
      <c s="189" r="AR26"/>
      <c s="189" r="AS26"/>
      <c s="189" r="AT26"/>
      <c s="189" r="AU26"/>
      <c s="189" r="AV26"/>
      <c s="189" r="AW26"/>
      <c s="189" r="AX26"/>
      <c s="189" r="AY26"/>
      <c s="189" r="AZ26"/>
      <c s="189" r="BA26"/>
      <c s="189" r="BB26"/>
      <c s="189" r="BC26"/>
      <c s="189" r="BD26"/>
      <c s="189" r="BE26"/>
      <c s="189" r="BF26"/>
      <c s="189" r="BG26"/>
      <c s="189" r="BH26"/>
      <c s="189" r="BI26"/>
      <c s="192" r="BJ26"/>
      <c s="192" r="BK26"/>
      <c s="192" r="BL26"/>
      <c s="192" r="BM26"/>
      <c s="192" r="BN26"/>
      <c s="192" r="BO26"/>
      <c s="192" r="BP26"/>
      <c s="192" r="BQ26"/>
      <c s="192" r="BR26"/>
      <c s="192" r="BS26"/>
    </row>
    <row customHeight="1" r="27" ht="20.25">
      <c s="67" r="A27"/>
      <c s="67" r="B27"/>
      <c s="344" r="C27"/>
      <c s="67" r="D27"/>
      <c s="67" r="E27"/>
      <c s="67" r="F27"/>
      <c s="67" r="G27"/>
      <c s="193" r="H27"/>
      <c s="219" r="I27"/>
      <c s="192" r="J27"/>
      <c s="192" r="K27"/>
      <c s="192" r="L27"/>
      <c s="192" r="M27"/>
      <c s="192" r="N27"/>
      <c s="193" r="O27"/>
      <c s="219" r="P27"/>
      <c s="192" r="Q27"/>
      <c s="192" r="R27"/>
      <c s="192" r="S27"/>
      <c s="12" r="T27"/>
      <c s="12" r="U27"/>
      <c s="12" r="V27"/>
      <c s="12" r="W27"/>
      <c s="12" r="X27"/>
      <c s="12" r="Y27"/>
      <c s="12" r="Z27"/>
      <c s="12" r="AA27"/>
      <c s="12" r="AB27"/>
      <c s="12" r="AC27"/>
      <c s="12" r="AD27"/>
      <c s="12" r="AE27"/>
      <c s="12" r="AF27"/>
      <c s="12" r="AG27"/>
      <c s="12" r="AH27"/>
      <c s="12" r="AI27"/>
      <c s="12" r="AJ27"/>
      <c s="192" r="AK27"/>
      <c s="192" r="AL27"/>
      <c s="192" r="AM27"/>
      <c s="192" r="AN27"/>
      <c s="192" r="AP27"/>
      <c s="189" r="AQ27"/>
      <c s="189" r="AR27"/>
      <c s="189" r="AS27"/>
      <c s="189" r="AT27"/>
      <c s="189" r="AU27"/>
      <c s="189" r="AV27"/>
      <c s="189" r="AW27"/>
      <c s="189" r="AX27"/>
      <c s="189" r="AY27"/>
      <c s="189" r="AZ27"/>
      <c s="189" r="BA27"/>
      <c s="189" r="BB27"/>
      <c s="189" r="BC27"/>
      <c s="189" r="BD27"/>
      <c s="189" r="BE27"/>
      <c s="189" r="BF27"/>
      <c s="189" r="BG27"/>
      <c s="189" r="BH27"/>
      <c s="189" r="BI27"/>
      <c s="192" r="BJ27"/>
      <c s="192" r="BK27"/>
      <c s="192" r="BL27"/>
      <c s="192" r="BM27"/>
      <c s="192" r="BN27"/>
      <c s="192" r="BO27"/>
      <c s="192" r="BP27"/>
      <c s="192" r="BQ27"/>
      <c s="192" r="BR27"/>
      <c s="192" r="BS27"/>
    </row>
    <row customHeight="1" r="28" ht="20.25">
      <c s="67" r="A28"/>
      <c s="67" r="B28"/>
      <c s="344" r="C28"/>
      <c s="67" r="D28"/>
      <c s="67" r="E28"/>
      <c s="67" r="F28"/>
      <c s="67" r="G28"/>
      <c s="193" r="H28"/>
      <c s="219" r="I28"/>
      <c s="192" r="J28"/>
      <c s="192" r="K28"/>
      <c s="192" r="L28"/>
      <c s="192" r="M28"/>
      <c s="192" r="N28"/>
      <c s="193" r="O28"/>
      <c s="219" r="P28"/>
      <c s="192" r="Q28"/>
      <c s="192" r="R28"/>
      <c s="192" r="S28"/>
      <c s="12" r="T28"/>
      <c s="12" r="U28"/>
      <c s="12" r="V28"/>
      <c s="12" r="W28"/>
      <c s="12" r="X28"/>
      <c s="12" r="Y28"/>
      <c s="12" r="Z28"/>
      <c s="12" r="AA28"/>
      <c s="12" r="AB28"/>
      <c s="12" r="AC28"/>
      <c s="12" r="AD28"/>
      <c s="12" r="AE28"/>
      <c s="12" r="AF28"/>
      <c s="12" r="AG28"/>
      <c s="12" r="AH28"/>
      <c s="12" r="AI28"/>
      <c s="12" r="AJ28"/>
      <c s="192" r="AK28"/>
      <c s="192" r="AL28"/>
      <c s="192" r="AM28"/>
      <c s="192" r="AN28"/>
      <c s="192" r="AP28"/>
      <c s="189" r="AQ28"/>
      <c s="189" r="AR28"/>
      <c s="189" r="AS28"/>
      <c s="189" r="AT28"/>
      <c s="189" r="AU28"/>
      <c s="189" r="AV28"/>
      <c s="189" r="AW28"/>
      <c s="189" r="AX28"/>
      <c s="189" r="AY28"/>
      <c s="189" r="AZ28"/>
      <c s="189" r="BA28"/>
      <c s="189" r="BB28"/>
      <c s="189" r="BC28"/>
      <c s="189" r="BD28"/>
      <c s="189" r="BE28"/>
      <c s="189" r="BF28"/>
      <c s="189" r="BG28"/>
      <c s="189" r="BH28"/>
      <c s="189" r="BI28"/>
      <c s="192" r="BJ28"/>
      <c s="192" r="BK28"/>
      <c s="192" r="BL28"/>
      <c s="192" r="BM28"/>
      <c s="192" r="BN28"/>
      <c s="192" r="BO28"/>
      <c s="192" r="BP28"/>
      <c s="192" r="BQ28"/>
      <c s="192" r="BR28"/>
      <c s="192" r="BS28"/>
    </row>
    <row customHeight="1" r="29" ht="20.25">
      <c s="67" r="A29"/>
      <c s="67" r="B29"/>
      <c s="344" r="C29"/>
      <c s="67" r="D29"/>
      <c s="67" r="E29"/>
      <c s="67" r="F29"/>
      <c s="67" r="G29"/>
      <c s="193" r="H29"/>
      <c s="219" r="I29"/>
      <c s="192" r="J29"/>
      <c s="192" r="K29"/>
      <c s="192" r="L29"/>
      <c s="192" r="M29"/>
      <c s="192" r="N29"/>
      <c s="193" r="O29"/>
      <c s="219" r="P29"/>
      <c s="192" r="Q29"/>
      <c s="192" r="R29"/>
      <c s="192" r="S29"/>
      <c s="12" r="T29"/>
      <c s="12" r="U29"/>
      <c s="12" r="V29"/>
      <c s="12" r="W29"/>
      <c s="12" r="X29"/>
      <c s="12" r="Y29"/>
      <c s="12" r="Z29"/>
      <c s="12" r="AA29"/>
      <c s="12" r="AB29"/>
      <c s="12" r="AC29"/>
      <c s="12" r="AD29"/>
      <c s="12" r="AE29"/>
      <c s="12" r="AF29"/>
      <c s="12" r="AG29"/>
      <c s="12" r="AH29"/>
      <c s="12" r="AI29"/>
      <c s="12" r="AJ29"/>
      <c s="192" r="AK29"/>
      <c s="192" r="AL29"/>
      <c s="192" r="AM29"/>
      <c s="192" r="AN29"/>
      <c s="192" r="AP29"/>
      <c s="189" r="AQ29"/>
      <c s="189" r="AR29"/>
      <c s="189" r="AS29"/>
      <c s="189" r="AT29"/>
      <c s="189" r="AU29"/>
      <c s="189" r="AV29"/>
      <c s="189" r="AW29"/>
      <c s="189" r="AX29"/>
      <c s="189" r="AY29"/>
      <c s="189" r="AZ29"/>
      <c s="189" r="BA29"/>
      <c s="189" r="BB29"/>
      <c s="189" r="BC29"/>
      <c s="189" r="BD29"/>
      <c s="189" r="BE29"/>
      <c s="189" r="BF29"/>
      <c s="189" r="BG29"/>
      <c s="189" r="BH29"/>
      <c s="189" r="BI29"/>
      <c s="192" r="BJ29"/>
      <c s="192" r="BK29"/>
      <c s="192" r="BL29"/>
      <c s="192" r="BM29"/>
      <c s="192" r="BN29"/>
      <c s="192" r="BO29"/>
      <c s="192" r="BP29"/>
      <c s="192" r="BQ29"/>
      <c s="192" r="BR29"/>
      <c s="192" r="BS29"/>
    </row>
    <row customHeight="1" r="30" ht="20.25">
      <c s="67" r="A30"/>
      <c s="67" r="B30"/>
      <c s="344" r="C30"/>
      <c s="67" r="D30"/>
      <c s="67" r="E30"/>
      <c s="67" r="F30"/>
      <c s="67" r="G30"/>
      <c s="193" r="H30"/>
      <c s="219" r="I30"/>
      <c s="192" r="J30"/>
      <c s="192" r="K30"/>
      <c s="192" r="L30"/>
      <c s="192" r="M30"/>
      <c s="192" r="N30"/>
      <c s="193" r="O30"/>
      <c s="219" r="P30"/>
      <c s="192" r="Q30"/>
      <c s="192" r="R30"/>
      <c s="192" r="S30"/>
      <c s="12" r="T30"/>
      <c s="12" r="U30"/>
      <c s="12" r="V30"/>
      <c s="12" r="W30"/>
      <c s="12" r="X30"/>
      <c s="12" r="Y30"/>
      <c s="12" r="Z30"/>
      <c s="12" r="AA30"/>
      <c s="12" r="AB30"/>
      <c s="12" r="AC30"/>
      <c s="12" r="AD30"/>
      <c s="12" r="AE30"/>
      <c s="12" r="AF30"/>
      <c s="12" r="AG30"/>
      <c s="12" r="AH30"/>
      <c s="12" r="AI30"/>
      <c s="12" r="AJ30"/>
      <c s="192" r="AK30"/>
      <c s="192" r="AL30"/>
      <c s="192" r="AM30"/>
      <c s="192" r="AN30"/>
      <c s="192" r="AP30"/>
      <c s="192" r="AQ30"/>
      <c s="192" r="AR30"/>
      <c s="192" r="AS30"/>
      <c s="192" r="AT30"/>
      <c s="192" r="AU30"/>
      <c s="192" r="AV30"/>
      <c s="192" r="AW30"/>
      <c s="192" r="AX30"/>
      <c s="192" r="AY30"/>
      <c s="192" r="AZ30"/>
      <c s="192" r="BA30"/>
      <c s="192" r="BB30"/>
      <c s="192" r="BC30"/>
      <c s="192" r="BD30"/>
      <c s="192" r="BE30"/>
      <c s="192" r="BF30"/>
      <c s="192" r="BG30"/>
      <c s="192" r="BH30"/>
      <c s="192" r="BI30"/>
      <c s="192" r="BJ30"/>
      <c s="192" r="BK30"/>
      <c s="192" r="BL30"/>
      <c s="192" r="BM30"/>
      <c s="192" r="BN30"/>
      <c s="192" r="BO30"/>
      <c s="192" r="BP30"/>
      <c s="192" r="BQ30"/>
      <c s="192" r="BR30"/>
      <c s="192" r="BS30"/>
    </row>
    <row customHeight="1" r="31" ht="20.25">
      <c s="67" r="A31"/>
      <c s="67" r="B31"/>
      <c s="344" r="C31"/>
      <c s="67" r="D31"/>
      <c s="67" r="E31"/>
      <c s="67" r="F31"/>
      <c s="67" r="G31"/>
      <c s="193" r="H31"/>
      <c s="219" r="I31"/>
      <c s="192" r="J31"/>
      <c s="192" r="K31"/>
      <c s="192" r="L31"/>
      <c s="192" r="M31"/>
      <c s="192" r="N31"/>
      <c s="193" r="O31"/>
      <c s="219" r="P31"/>
      <c s="192" r="Q31"/>
      <c s="192" r="R31"/>
      <c s="192" r="S31"/>
      <c s="12" r="T31"/>
      <c s="12" r="U31"/>
      <c s="12" r="V31"/>
      <c s="12" r="W31"/>
      <c s="12" r="X31"/>
      <c s="12" r="Y31"/>
      <c s="12" r="Z31"/>
      <c s="12" r="AA31"/>
      <c s="12" r="AB31"/>
      <c s="12" r="AC31"/>
      <c s="12" r="AD31"/>
      <c s="12" r="AE31"/>
      <c s="12" r="AF31"/>
      <c s="12" r="AG31"/>
      <c s="12" r="AH31"/>
      <c s="12" r="AI31"/>
      <c s="192" r="AJ31"/>
      <c s="192" r="AK31"/>
      <c s="192" r="AL31"/>
      <c s="192" r="AM31"/>
      <c s="192" r="AN31"/>
      <c s="192" r="AO31"/>
      <c s="192" r="AP31"/>
      <c s="192" r="AQ31"/>
      <c s="192" r="AR31"/>
      <c s="192" r="AS31"/>
      <c s="192" r="AT31"/>
      <c s="192" r="AU31"/>
      <c s="192" r="AV31"/>
      <c s="192" r="AW31"/>
      <c s="192" r="AX31"/>
      <c s="192" r="AY31"/>
      <c s="192" r="AZ31"/>
      <c s="192" r="BA31"/>
      <c s="193" r="BB31"/>
      <c s="219" r="BC31"/>
      <c s="191" r="BD31"/>
      <c s="219" r="BE31"/>
      <c s="192" r="BF31"/>
      <c s="192" r="BG31"/>
      <c s="193" r="BH31"/>
      <c s="219" r="BI31"/>
      <c s="192" r="BJ31"/>
      <c s="192" r="BK31"/>
      <c s="192" r="BL31"/>
      <c s="192" r="BM31"/>
      <c s="192" r="BN31"/>
      <c s="192" r="BO31"/>
      <c s="192" r="BP31"/>
      <c s="192" r="BQ31"/>
      <c s="192" r="BR31"/>
      <c s="192" r="BS31"/>
    </row>
    <row customHeight="1" r="32" ht="20.25">
      <c s="67" r="A32"/>
      <c s="67" r="B32"/>
      <c s="344" r="C32"/>
      <c s="67" r="D32"/>
      <c s="67" r="E32"/>
      <c s="67" r="F32"/>
      <c s="67" r="G32"/>
      <c s="193" r="H32"/>
      <c s="219" r="I32"/>
      <c s="192" r="J32"/>
      <c s="192" r="K32"/>
      <c s="192" r="L32"/>
      <c s="192" r="M32"/>
      <c s="192" r="N32"/>
      <c s="193" r="O32"/>
      <c s="219" r="P32"/>
      <c s="192" r="Q32"/>
      <c s="192" r="R32"/>
      <c s="192" r="S32"/>
      <c s="12" r="T32"/>
      <c s="12" r="U32"/>
      <c s="12" r="V32"/>
      <c s="12" r="W32"/>
      <c s="12" r="X32"/>
      <c s="12" r="Y32"/>
      <c s="12" r="Z32"/>
      <c s="12" r="AA32"/>
      <c s="12" r="AB32"/>
      <c s="12" r="AC32"/>
      <c s="12" r="AD32"/>
      <c s="12" r="AE32"/>
      <c s="12" r="AF32"/>
      <c s="12" r="AG32"/>
      <c s="12" r="AH32"/>
      <c s="12" r="AI32"/>
      <c s="192" r="AJ32"/>
      <c s="192" r="AK32"/>
      <c s="192" r="AL32"/>
      <c s="192" r="AM32"/>
      <c s="192" r="AN32"/>
      <c s="192" r="AO32"/>
      <c s="192" r="AP32"/>
      <c s="192" r="AQ32"/>
      <c s="192" r="AR32"/>
      <c s="192" r="AS32"/>
      <c s="192" r="AT32"/>
      <c s="192" r="AU32"/>
      <c s="192" r="AV32"/>
      <c s="192" r="AW32"/>
      <c s="192" r="AX32"/>
      <c s="192" r="AY32"/>
      <c s="192" r="AZ32"/>
      <c s="192" r="BA32"/>
      <c s="193" r="BB32"/>
      <c s="219" r="BC32"/>
      <c s="191" r="BD32"/>
      <c s="173" r="BE32"/>
      <c s="189" r="BF32"/>
      <c s="189" r="BG32"/>
      <c s="350" r="BH32"/>
      <c s="219" r="BI32"/>
      <c s="192" r="BJ32"/>
      <c s="192" r="BK32"/>
      <c s="192" r="BL32"/>
      <c s="192" r="BM32"/>
      <c s="192" r="BN32"/>
      <c s="192" r="BO32"/>
      <c s="192" r="BP32"/>
      <c s="192" r="BQ32"/>
      <c s="192" r="BR32"/>
      <c s="192" r="BS32"/>
    </row>
    <row customHeight="1" r="33" ht="20.25">
      <c s="67" r="A33"/>
      <c s="67" r="B33"/>
      <c s="344" r="C33"/>
      <c s="67" r="D33"/>
      <c s="67" r="E33"/>
      <c s="67" r="F33"/>
      <c s="67" r="G33"/>
      <c s="193" r="H33"/>
      <c s="219" r="I33"/>
      <c s="192" r="J33"/>
      <c s="192" r="K33"/>
      <c s="192" r="L33"/>
      <c s="192" r="M33"/>
      <c s="192" r="N33"/>
      <c s="193" r="O33"/>
      <c s="219" r="P33"/>
      <c s="192" r="Q33"/>
      <c s="192" r="R33"/>
      <c s="192" r="S33"/>
      <c s="12" r="T33"/>
      <c s="12" r="U33"/>
      <c s="12" r="V33"/>
      <c s="12" r="W33"/>
      <c s="12" r="X33"/>
      <c s="12" r="Y33"/>
      <c s="12" r="Z33"/>
      <c s="12" r="AA33"/>
      <c s="12" r="AB33"/>
      <c s="12" r="AC33"/>
      <c s="12" r="AD33"/>
      <c s="12" r="AE33"/>
      <c s="12" r="AF33"/>
      <c s="12" r="AG33"/>
      <c s="12" r="AH33"/>
      <c s="12" r="AI33"/>
      <c s="192" r="AJ33"/>
      <c s="192" r="AK33"/>
      <c s="192" r="AL33"/>
      <c s="192" r="AM33"/>
      <c s="192" r="AN33"/>
      <c s="192" r="AO33"/>
      <c s="192" r="AP33"/>
      <c s="192" r="AQ33"/>
      <c s="192" r="AR33"/>
      <c s="192" r="AS33"/>
      <c s="192" r="AT33"/>
      <c s="192" r="AU33"/>
      <c s="192" r="AV33"/>
      <c s="192" r="AW33"/>
      <c s="192" r="AX33"/>
      <c s="192" r="AY33"/>
      <c s="192" r="AZ33"/>
      <c s="192" r="BA33"/>
      <c s="193" r="BB33"/>
      <c s="330" r="BC33"/>
      <c s="191" r="BD33"/>
      <c s="219" r="BE33"/>
      <c s="192" r="BF33"/>
      <c s="192" r="BG33"/>
      <c s="193" r="BH33"/>
      <c s="219" r="BI33"/>
      <c s="192" r="BJ33"/>
      <c s="192" r="BK33"/>
      <c s="192" r="BL33"/>
      <c s="192" r="BM33"/>
      <c s="192" r="BN33"/>
      <c s="192" r="BO33"/>
      <c s="192" r="BP33"/>
      <c s="192" r="BQ33"/>
      <c s="192" r="BR33"/>
      <c s="192" r="BS33"/>
    </row>
    <row customHeight="1" r="34" ht="20.25">
      <c s="67" r="A34"/>
      <c s="67" r="B34"/>
      <c s="344" r="C34"/>
      <c s="67" r="D34"/>
      <c s="67" r="E34"/>
      <c s="67" r="F34"/>
      <c s="67" r="G34"/>
      <c s="193" r="H34"/>
      <c s="219" r="I34"/>
      <c s="192" r="J34"/>
      <c s="192" r="K34"/>
      <c s="192" r="L34"/>
      <c s="192" r="M34"/>
      <c s="192" r="N34"/>
      <c s="193" r="O34"/>
      <c s="219" r="P34"/>
      <c s="192" r="Q34"/>
      <c s="192" r="R34"/>
      <c s="192" r="S34"/>
      <c s="12" r="T34"/>
      <c s="12" r="U34"/>
      <c s="12" r="V34"/>
      <c s="12" r="W34"/>
      <c s="12" r="X34"/>
      <c s="12" r="Y34"/>
      <c s="12" r="Z34"/>
      <c s="12" r="AA34"/>
      <c s="12" r="AB34"/>
      <c s="12" r="AC34"/>
      <c s="12" r="AD34"/>
      <c s="12" r="AE34"/>
      <c s="12" r="AF34"/>
      <c s="12" r="AG34"/>
      <c s="12" r="AH34"/>
      <c s="12" r="AI34"/>
      <c s="192" r="AJ34"/>
      <c s="192" r="AK34"/>
      <c s="192" r="AL34"/>
      <c s="192" r="AM34"/>
      <c s="192" r="AN34"/>
      <c s="192" r="AO34"/>
      <c s="192" r="AP34"/>
      <c s="192" r="AQ34"/>
      <c s="192" r="AR34"/>
      <c s="192" r="AS34"/>
      <c s="192" r="AT34"/>
      <c s="192" r="AU34"/>
      <c s="192" r="AV34"/>
      <c s="192" r="AW34"/>
      <c s="192" r="AX34"/>
      <c s="192" r="AY34"/>
      <c s="192" r="AZ34"/>
      <c s="192" r="BA34"/>
      <c s="296" r="BB34"/>
      <c s="330" r="BC34"/>
      <c s="97" r="BD34"/>
      <c s="219" r="BE34"/>
      <c s="192" r="BF34"/>
      <c s="192" r="BG34"/>
      <c s="193" r="BH34"/>
      <c s="219" r="BI34"/>
      <c s="192" r="BJ34"/>
      <c s="192" r="BK34"/>
      <c s="192" r="BL34"/>
      <c s="192" r="BM34"/>
      <c s="192" r="BN34"/>
      <c s="192" r="BO34"/>
      <c s="192" r="BP34"/>
      <c s="192" r="BQ34"/>
      <c s="192" r="BR34"/>
      <c s="192" r="BS34"/>
    </row>
    <row customHeight="1" r="35" ht="20.25">
      <c s="283" r="A35"/>
      <c s="205" r="B35"/>
      <c s="344" r="C35"/>
      <c s="283" r="D35"/>
      <c s="283" r="E35"/>
      <c s="283" r="F35"/>
      <c s="283" r="G35"/>
      <c s="96" r="H35"/>
      <c s="273" r="I35"/>
      <c s="305" r="N35"/>
      <c s="337" r="O35"/>
      <c s="66" r="P35"/>
      <c s="192" r="Q35"/>
      <c s="192" r="R35"/>
      <c s="192" r="S35"/>
      <c s="305" r="T35"/>
      <c s="305" r="U35"/>
      <c s="305" r="V35"/>
      <c s="305" r="W35"/>
      <c s="305" r="X35"/>
      <c s="305" r="Y35"/>
      <c s="305" r="Z35"/>
      <c s="305" r="AA35"/>
      <c s="305" r="AB35"/>
      <c s="337" r="AC35"/>
      <c s="66" r="AD35"/>
      <c s="305" r="AE35"/>
      <c s="96" r="AM35"/>
      <c s="273" r="AN35"/>
      <c s="337" r="AO35"/>
      <c s="66" r="AP35"/>
      <c s="337" r="AQ35"/>
      <c s="345" r="AR35"/>
      <c s="345" r="AS35"/>
      <c s="320" r="AT35"/>
      <c s="40" r="AU35"/>
      <c s="305" r="AV35"/>
      <c s="305" r="AW35"/>
      <c s="337" r="AX35"/>
      <c s="66" r="AY35"/>
      <c s="177" r="BA35"/>
      <c s="129" r="BB35"/>
      <c s="273" r="BC35"/>
      <c s="96" r="BH35"/>
      <c s="273" r="BI35"/>
    </row>
    <row customHeight="1" r="36" ht="20.25">
      <c s="283" r="A36"/>
      <c s="205" r="B36"/>
      <c s="344" r="C36"/>
      <c s="283" r="D36"/>
      <c s="283" r="E36"/>
      <c s="283" r="F36"/>
      <c s="283" r="G36"/>
      <c s="96" r="H36"/>
      <c s="273" r="I36"/>
      <c s="305" r="N36"/>
      <c s="337" r="O36"/>
      <c s="66" r="P36"/>
      <c s="192" r="Q36"/>
      <c s="192" r="R36"/>
      <c s="192" r="S36"/>
      <c s="305" r="T36"/>
      <c s="305" r="U36"/>
      <c s="305" r="V36"/>
      <c s="305" r="W36"/>
      <c s="305" r="X36"/>
      <c s="305" r="Y36"/>
      <c s="305" r="Z36"/>
      <c s="305" r="AA36"/>
      <c s="305" r="AB36"/>
      <c s="337" r="AC36"/>
      <c s="66" r="AD36"/>
      <c s="305" r="AE36"/>
      <c s="96" r="AM36"/>
      <c s="273" r="AN36"/>
      <c s="337" r="AO36"/>
      <c s="66" r="AP36"/>
      <c s="337" r="AQ36"/>
      <c s="290" r="AR36"/>
      <c s="345" r="AS36"/>
      <c s="320" r="AT36"/>
      <c s="306" r="AU36"/>
      <c s="305" r="AV36"/>
      <c s="305" r="AW36"/>
      <c s="96" r="AX36"/>
      <c s="273" r="AY36"/>
      <c s="177" r="BA36"/>
      <c s="129" r="BB36"/>
      <c s="306" r="BC36"/>
      <c s="335" r="BD36"/>
      <c s="335" r="BE36"/>
      <c s="82" r="BH36"/>
      <c s="273" r="BI36"/>
    </row>
    <row customHeight="1" r="37" ht="20.25">
      <c s="283" r="A37"/>
      <c s="205" r="B37"/>
      <c s="344" r="C37"/>
      <c s="283" r="D37"/>
      <c s="283" r="E37"/>
      <c s="283" r="F37"/>
      <c s="283" r="G37"/>
      <c s="96" r="H37"/>
      <c s="273" r="I37"/>
      <c s="305" r="N37"/>
      <c s="337" r="O37"/>
      <c s="66" r="P37"/>
      <c s="192" r="Q37"/>
      <c s="192" r="R37"/>
      <c s="192" r="S37"/>
      <c s="305" r="T37"/>
      <c s="305" r="U37"/>
      <c s="305" r="V37"/>
      <c s="305" r="W37"/>
      <c s="305" r="X37"/>
      <c s="305" r="Y37"/>
      <c s="305" r="Z37"/>
      <c s="305" r="AA37"/>
      <c s="305" r="AB37"/>
      <c s="337" r="AC37"/>
      <c s="66" r="AD37"/>
      <c s="305" r="AE37"/>
      <c s="96" r="AM37"/>
      <c s="273" r="AN37"/>
      <c s="337" r="AO37"/>
      <c s="66" r="AP37"/>
      <c s="337" r="AQ37"/>
      <c s="345" r="AR37"/>
      <c s="345" r="AS37"/>
      <c s="320" r="AT37"/>
      <c s="306" r="AU37"/>
      <c s="305" r="AV37"/>
      <c s="305" r="AW37"/>
      <c s="96" r="AX37"/>
      <c s="273" r="AY37"/>
      <c s="177" r="BA37"/>
      <c s="129" r="BB37"/>
      <c s="273" r="BC37"/>
      <c s="96" r="BH37"/>
      <c s="273" r="BI37"/>
    </row>
    <row customHeight="1" r="38" ht="20.25">
      <c s="283" r="A38"/>
      <c s="205" r="B38"/>
      <c s="344" r="C38"/>
      <c s="283" r="D38"/>
      <c s="283" r="E38"/>
      <c s="283" r="F38"/>
      <c s="283" r="G38"/>
      <c s="193" r="H38"/>
      <c s="219" r="I38"/>
      <c s="192" r="J38"/>
      <c s="192" r="K38"/>
      <c s="192" r="L38"/>
      <c s="192" r="M38"/>
      <c s="12" r="N38"/>
      <c s="215" r="O38"/>
      <c s="315" r="P38"/>
      <c s="192" r="Q38"/>
      <c s="192" r="R38"/>
      <c s="192" r="S38"/>
      <c s="12" r="T38"/>
      <c s="12" r="U38"/>
      <c s="12" r="V38"/>
      <c s="12" r="W38"/>
      <c s="12" r="X38"/>
      <c s="12" r="Y38"/>
      <c s="12" r="Z38"/>
      <c s="12" r="AA38"/>
      <c s="12" r="AB38"/>
      <c s="215" r="AC38"/>
      <c s="315" r="AD38"/>
      <c s="12" r="AE38"/>
      <c s="192" r="AF38"/>
      <c s="192" r="AG38"/>
      <c s="192" r="AH38"/>
      <c s="192" r="AI38"/>
      <c s="192" r="AJ38"/>
      <c s="192" r="AK38"/>
      <c s="192" r="AL38"/>
      <c s="193" r="AM38"/>
      <c s="173" r="AN38"/>
      <c s="296" r="AO38"/>
      <c s="315" r="AP38"/>
      <c s="215" r="AQ38"/>
      <c s="329" r="AR38"/>
      <c s="251" r="AS38"/>
      <c s="329" r="AT38"/>
      <c s="306" r="AU38"/>
      <c s="305" r="AV38"/>
      <c s="335" r="AW38"/>
      <c s="96" r="AX38"/>
      <c s="273" r="AY38"/>
      <c s="335" r="AZ38"/>
      <c s="177" r="BA38"/>
      <c s="290" r="BB38"/>
      <c s="273" r="BC38"/>
      <c s="96" r="BH38"/>
      <c s="219" r="BI38"/>
      <c s="192" r="BJ38"/>
      <c s="192" r="BK38"/>
      <c s="192" r="BL38"/>
    </row>
    <row customHeight="1" r="39" ht="20.25">
      <c s="283" r="A39"/>
      <c s="205" r="B39"/>
      <c s="344" r="C39"/>
      <c s="283" r="D39"/>
      <c s="283" r="E39"/>
      <c s="283" r="F39"/>
      <c s="283" r="G39"/>
      <c s="96" r="H39"/>
      <c s="273" r="I39"/>
      <c s="305" r="N39"/>
      <c s="337" r="O39"/>
      <c s="66" r="P39"/>
      <c s="192" r="Q39"/>
      <c s="192" r="R39"/>
      <c s="192" r="S39"/>
      <c s="305" r="T39"/>
      <c s="305" r="U39"/>
      <c s="305" r="V39"/>
      <c s="305" r="W39"/>
      <c s="305" r="X39"/>
      <c s="305" r="Y39"/>
      <c s="305" r="Z39"/>
      <c s="305" r="AA39"/>
      <c s="305" r="AB39"/>
      <c s="337" r="AC39"/>
      <c s="66" r="AD39"/>
      <c s="305" r="AE39"/>
      <c s="96" r="AM39"/>
      <c s="273" r="AN39"/>
      <c s="82" r="AO39"/>
      <c s="306" r="AP39"/>
      <c s="82" r="AQ39"/>
      <c s="345" r="AR39"/>
      <c s="290" r="AS39"/>
      <c s="320" r="AT39"/>
      <c s="40" r="AU39"/>
      <c s="305" r="AV39"/>
      <c s="305" r="AW39"/>
      <c s="82" r="AX39"/>
      <c s="306" r="AY39"/>
      <c s="335" r="AZ39"/>
      <c s="177" r="BA39"/>
      <c s="290" r="BB39"/>
      <c s="273" r="BC39"/>
      <c s="335" r="BE39"/>
      <c s="335" r="BF39"/>
      <c s="96" r="BH39"/>
      <c s="273" r="BI39"/>
    </row>
    <row customHeight="1" r="40" ht="20.25">
      <c s="283" r="A40"/>
      <c s="205" r="B40"/>
      <c s="344" r="C40"/>
      <c s="283" r="D40"/>
      <c s="283" r="E40"/>
      <c s="283" r="F40"/>
      <c s="283" r="G40"/>
      <c s="193" r="H40"/>
      <c s="219" r="I40"/>
      <c s="192" r="J40"/>
      <c s="192" r="K40"/>
      <c s="192" r="L40"/>
      <c s="192" r="M40"/>
      <c s="12" r="N40"/>
      <c s="215" r="O40"/>
      <c s="315" r="P40"/>
      <c s="192" r="Q40"/>
      <c s="192" r="R40"/>
      <c s="192" r="S40"/>
      <c s="12" r="T40"/>
      <c s="12" r="U40"/>
      <c s="12" r="V40"/>
      <c s="12" r="W40"/>
      <c s="12" r="X40"/>
      <c s="12" r="Y40"/>
      <c s="12" r="Z40"/>
      <c s="12" r="AA40"/>
      <c s="12" r="AB40"/>
      <c s="215" r="AC40"/>
      <c s="315" r="AD40"/>
      <c s="12" r="AE40"/>
      <c s="192" r="AF40"/>
      <c s="192" r="AG40"/>
      <c s="192" r="AH40"/>
      <c s="192" r="AI40"/>
      <c s="192" r="AJ40"/>
      <c s="192" r="AK40"/>
      <c s="192" r="AL40"/>
      <c s="193" r="AM40"/>
      <c s="219" r="AN40"/>
      <c s="215" r="AO40"/>
      <c s="315" r="AP40"/>
      <c s="215" r="AQ40"/>
      <c s="329" r="AR40"/>
      <c s="251" r="AS40"/>
      <c s="291" r="AT40"/>
      <c s="264" r="AU40"/>
      <c s="189" r="AV40"/>
      <c s="189" r="AW40"/>
      <c s="177" r="AX40"/>
      <c s="66" r="AY40"/>
      <c s="177" r="BA40"/>
      <c s="129" r="BB40"/>
      <c s="273" r="BC40"/>
      <c s="96" r="BH40"/>
      <c s="219" r="BI40"/>
      <c s="192" r="BJ40"/>
      <c s="192" r="BK40"/>
      <c s="192" r="BL40"/>
      <c s="192" r="BM40"/>
      <c s="192" r="BN40"/>
      <c s="192" r="BO40"/>
      <c s="192" r="BP40"/>
      <c s="192" r="BQ40"/>
      <c s="192" r="BR40"/>
      <c s="192" r="BS40"/>
    </row>
    <row customHeight="1" r="41" ht="20.25">
      <c s="283" r="A41"/>
      <c s="205" r="B41"/>
      <c s="344" r="C41"/>
      <c s="283" r="D41"/>
      <c s="283" r="E41"/>
      <c s="283" r="F41"/>
      <c s="283" r="G41"/>
      <c s="96" r="H41"/>
      <c s="273" r="I41"/>
      <c s="305" r="N41"/>
      <c s="337" r="O41"/>
      <c s="66" r="P41"/>
      <c s="192" r="Q41"/>
      <c s="192" r="R41"/>
      <c s="192" r="S41"/>
      <c s="305" r="T41"/>
      <c s="305" r="U41"/>
      <c s="305" r="V41"/>
      <c s="305" r="W41"/>
      <c s="305" r="X41"/>
      <c s="305" r="Y41"/>
      <c s="305" r="Z41"/>
      <c s="305" r="AA41"/>
      <c s="305" r="AB41"/>
      <c s="337" r="AC41"/>
      <c s="66" r="AD41"/>
      <c s="305" r="AE41"/>
      <c s="96" r="AM41"/>
      <c s="273" r="AN41"/>
      <c s="337" r="AO41"/>
      <c s="66" r="AP41"/>
      <c s="337" r="AQ41"/>
      <c s="129" r="AR41"/>
      <c s="345" r="AS41"/>
      <c s="320" r="AT41"/>
      <c s="264" r="AU41"/>
      <c s="12" r="AV41"/>
      <c s="189" r="AW41"/>
      <c s="82" r="AX41"/>
      <c s="66" r="AY41"/>
      <c s="177" r="BA41"/>
      <c s="129" r="BB41"/>
      <c s="306" r="BC41"/>
      <c s="335" r="BD41"/>
      <c s="36" r="BE41"/>
      <c s="96" r="BH41"/>
      <c s="273" r="BI41"/>
    </row>
    <row customHeight="1" r="42" ht="20.25">
      <c s="283" r="A42"/>
      <c s="205" r="B42"/>
      <c s="344" r="C42"/>
      <c s="283" r="D42"/>
      <c s="283" r="E42"/>
      <c s="283" r="F42"/>
      <c s="283" r="G42"/>
      <c s="96" r="H42"/>
      <c s="273" r="I42"/>
      <c s="305" r="N42"/>
      <c s="337" r="O42"/>
      <c s="66" r="P42"/>
      <c s="192" r="Q42"/>
      <c s="192" r="R42"/>
      <c s="192" r="S42"/>
      <c s="305" r="T42"/>
      <c s="305" r="U42"/>
      <c s="305" r="V42"/>
      <c s="305" r="W42"/>
      <c s="305" r="X42"/>
      <c s="305" r="Y42"/>
      <c s="305" r="Z42"/>
      <c s="305" r="AA42"/>
      <c s="305" r="AB42"/>
      <c s="337" r="AC42"/>
      <c s="66" r="AD42"/>
      <c s="305" r="AE42"/>
      <c s="96" r="AM42"/>
      <c s="273" r="AN42"/>
      <c s="337" r="AO42"/>
      <c s="66" r="AP42"/>
      <c s="337" r="AQ42"/>
      <c s="345" r="AR42"/>
      <c s="345" r="AS42"/>
      <c s="320" r="AT42"/>
      <c s="40" r="AU42"/>
      <c s="305" r="AV42"/>
      <c s="305" r="AW42"/>
      <c s="96" r="AX42"/>
      <c s="273" r="AY42"/>
      <c s="177" r="BA42"/>
      <c s="290" r="BB42"/>
      <c s="273" r="BC42"/>
      <c s="96" r="BH42"/>
      <c s="273" r="BI42"/>
      <c s="305" r="BN42"/>
      <c s="305" r="BO42"/>
      <c s="305" r="BP42"/>
      <c s="305" r="BQ42"/>
    </row>
    <row customHeight="1" r="43" ht="20.25">
      <c s="283" r="A43"/>
      <c s="205" r="B43"/>
      <c s="344" r="C43"/>
      <c s="283" r="D43"/>
      <c s="283" r="E43"/>
      <c s="283" r="F43"/>
      <c s="283" r="G43"/>
      <c s="96" r="H43"/>
      <c s="273" r="I43"/>
      <c s="305" r="N43"/>
      <c s="337" r="O43"/>
      <c s="66" r="P43"/>
      <c s="192" r="Q43"/>
      <c s="192" r="R43"/>
      <c s="192" r="S43"/>
      <c s="305" r="T43"/>
      <c s="305" r="U43"/>
      <c s="305" r="V43"/>
      <c s="305" r="W43"/>
      <c s="305" r="X43"/>
      <c s="305" r="Y43"/>
      <c s="305" r="Z43"/>
      <c s="305" r="AA43"/>
      <c s="305" r="AB43"/>
      <c s="337" r="AC43"/>
      <c s="66" r="AD43"/>
      <c s="305" r="AE43"/>
      <c s="96" r="AM43"/>
      <c s="273" r="AN43"/>
      <c s="337" r="AO43"/>
      <c s="66" r="AP43"/>
      <c s="337" r="AQ43"/>
      <c s="345" r="AR43"/>
      <c s="345" r="AS43"/>
      <c s="320" r="AT43"/>
      <c s="40" r="AU43"/>
      <c s="335" r="AV43"/>
      <c s="305" r="AW43"/>
      <c s="96" r="AX43"/>
      <c s="273" r="AY43"/>
      <c s="335" r="AZ43"/>
      <c s="177" r="BA43"/>
      <c s="129" r="BB43"/>
      <c s="306" r="BC43"/>
      <c s="335" r="BD43"/>
      <c s="335" r="BE43"/>
      <c s="335" r="BF43"/>
      <c s="82" r="BH43"/>
      <c s="273" r="BI43"/>
      <c s="305" r="BN43"/>
      <c s="305" r="BO43"/>
      <c s="305" r="BP43"/>
      <c s="305" r="BQ43"/>
    </row>
    <row customHeight="1" r="44" ht="20.25">
      <c s="283" r="A44"/>
      <c s="237" r="B44"/>
      <c s="305" r="C44"/>
      <c s="283" r="D44"/>
      <c s="283" r="E44"/>
      <c s="283" r="F44"/>
      <c s="283" r="G44"/>
      <c s="96" r="H44"/>
      <c s="273" r="I44"/>
      <c s="305" r="N44"/>
      <c s="337" r="O44"/>
      <c s="66" r="P44"/>
      <c s="305" r="T44"/>
      <c s="305" r="U44"/>
      <c s="305" r="V44"/>
      <c s="305" r="W44"/>
      <c s="305" r="X44"/>
      <c s="305" r="Y44"/>
      <c s="305" r="Z44"/>
      <c s="305" r="AA44"/>
      <c s="305" r="AB44"/>
      <c s="337" r="AC44"/>
      <c s="66" r="AD44"/>
      <c s="305" r="AE44"/>
      <c s="96" r="AM44"/>
      <c s="273" r="AN44"/>
      <c s="96" r="AO44"/>
      <c s="273" r="AP44"/>
      <c s="96" r="AQ44"/>
      <c s="129" r="AR44"/>
      <c s="129" r="AS44"/>
      <c s="129" r="AT44"/>
      <c s="273" r="AU44"/>
      <c s="96" r="AX44"/>
      <c s="273" r="AY44"/>
      <c s="247" r="BC44"/>
      <c s="247" r="BD44"/>
      <c s="247" r="BE44"/>
      <c s="247" r="BF44"/>
      <c s="305" r="BH44"/>
      <c s="305" r="BI44"/>
      <c s="305" r="BJ44"/>
      <c s="305" r="BN44"/>
      <c s="305" r="BO44"/>
      <c s="305" r="BP44"/>
      <c s="305" r="BQ44"/>
    </row>
    <row customHeight="1" r="45" ht="20.25">
      <c s="283" r="A45"/>
      <c s="237" r="B45"/>
      <c s="305" r="C45"/>
      <c s="283" r="D45"/>
      <c s="283" r="E45"/>
      <c s="283" r="F45"/>
      <c s="283" r="G45"/>
      <c s="96" r="H45"/>
      <c s="273" r="I45"/>
      <c s="305" r="N45"/>
      <c s="337" r="O45"/>
      <c s="66" r="P45"/>
      <c s="305" r="T45"/>
      <c s="305" r="U45"/>
      <c s="305" r="V45"/>
      <c s="305" r="W45"/>
      <c s="305" r="X45"/>
      <c s="305" r="Y45"/>
      <c s="305" r="Z45"/>
      <c s="305" r="AA45"/>
      <c s="305" r="AB45"/>
      <c s="337" r="AC45"/>
      <c s="66" r="AD45"/>
      <c s="305" r="AE45"/>
      <c s="96" r="AM45"/>
      <c s="273" r="AN45"/>
      <c s="96" r="AO45"/>
      <c s="273" r="AP45"/>
      <c s="96" r="AQ45"/>
      <c s="129" r="AR45"/>
      <c s="129" r="AS45"/>
      <c s="129" r="AT45"/>
      <c s="273" r="AU45"/>
      <c s="96" r="AX45"/>
      <c s="273" r="AY45"/>
      <c s="247" r="BC45"/>
      <c s="247" r="BD45"/>
      <c s="247" r="BE45"/>
      <c s="247" r="BF45"/>
      <c s="305" r="BN45"/>
      <c s="305" r="BO45"/>
      <c s="305" r="BP45"/>
      <c s="305" r="BQ45"/>
    </row>
    <row customHeight="1" r="46" ht="20.25">
      <c s="283" r="A46"/>
      <c s="237" r="B46"/>
      <c s="305" r="C46"/>
      <c s="283" r="D46"/>
      <c s="283" r="E46"/>
      <c s="283" r="F46"/>
      <c s="283" r="G46"/>
      <c s="96" r="H46"/>
      <c s="273" r="I46"/>
      <c s="305" r="N46"/>
      <c s="337" r="O46"/>
      <c s="66" r="P46"/>
      <c s="305" r="T46"/>
      <c s="305" r="U46"/>
      <c s="305" r="V46"/>
      <c s="305" r="W46"/>
      <c s="305" r="X46"/>
      <c s="305" r="Y46"/>
      <c s="305" r="Z46"/>
      <c s="305" r="AA46"/>
      <c s="305" r="AB46"/>
      <c s="337" r="AC46"/>
      <c s="66" r="AD46"/>
      <c s="305" r="AE46"/>
      <c s="96" r="AM46"/>
      <c s="273" r="AN46"/>
      <c s="96" r="AO46"/>
      <c s="273" r="AP46"/>
      <c s="96" r="AQ46"/>
      <c s="129" r="AR46"/>
      <c s="129" r="AS46"/>
      <c s="129" r="AT46"/>
      <c s="273" r="AU46"/>
      <c s="96" r="AX46"/>
      <c s="273" r="AY46"/>
      <c s="247" r="BC46"/>
      <c s="247" r="BD46"/>
      <c s="247" r="BE46"/>
      <c s="247" r="BF46"/>
      <c s="305" r="BH46"/>
      <c s="305" r="BI46"/>
      <c s="305" r="BJ46"/>
    </row>
    <row customHeight="1" r="47" ht="20.25">
      <c s="283" r="A47"/>
      <c s="268" r="B47"/>
      <c s="237" r="D47"/>
      <c s="237" r="E47"/>
      <c s="237" r="F47"/>
      <c s="237" r="G47"/>
      <c s="96" r="H47"/>
      <c s="273" r="I47"/>
      <c s="305" r="N47"/>
      <c s="337" r="O47"/>
      <c s="66" r="P47"/>
      <c s="305" r="Q47"/>
      <c s="305" r="T47"/>
      <c s="305" r="U47"/>
      <c s="305" r="V47"/>
      <c s="305" r="W47"/>
      <c s="305" r="X47"/>
      <c s="305" r="Y47"/>
      <c s="305" r="Z47"/>
      <c s="305" r="AA47"/>
      <c s="305" r="AB47"/>
      <c s="305" r="AC47"/>
      <c s="305" r="AD47"/>
      <c s="305" r="AE47"/>
    </row>
    <row customHeight="1" r="48" ht="20.25">
      <c s="283" r="A48"/>
      <c s="268" r="B48"/>
      <c s="237" r="D48"/>
      <c s="237" r="E48"/>
      <c s="237" r="F48"/>
      <c s="237" r="G48"/>
      <c s="96" r="H48"/>
      <c s="273" r="I48"/>
      <c s="305" r="N48"/>
      <c s="337" r="O48"/>
      <c s="66" r="P48"/>
      <c s="305" r="Q48"/>
      <c s="305" r="T48"/>
      <c s="305" r="U48"/>
      <c s="305" r="V48"/>
      <c s="305" r="W48"/>
      <c s="305" r="X48"/>
      <c s="305" r="Y48"/>
      <c s="305" r="Z48"/>
      <c s="305" r="AA48"/>
      <c s="305" r="AB48"/>
      <c s="305" r="AC48"/>
      <c s="305" r="AD48"/>
      <c s="305" r="AE48"/>
    </row>
    <row customHeight="1" r="49" ht="20.25">
      <c s="283" r="A49"/>
      <c s="268" r="B49"/>
      <c s="237" r="D49"/>
      <c s="237" r="E49"/>
      <c s="237" r="F49"/>
      <c s="237" r="G49"/>
      <c s="96" r="H49"/>
      <c s="273" r="I49"/>
      <c s="305" r="N49"/>
      <c s="337" r="O49"/>
      <c s="66" r="P49"/>
      <c s="305" r="Q49"/>
      <c s="305" r="T49"/>
      <c s="305" r="U49"/>
      <c s="305" r="V49"/>
      <c s="305" r="W49"/>
      <c s="305" r="X49"/>
      <c s="305" r="Y49"/>
      <c s="305" r="Z49"/>
      <c s="305" r="AA49"/>
      <c s="305" r="AB49"/>
      <c s="305" r="AC49"/>
      <c s="305" r="AD49"/>
      <c s="305" r="AE49"/>
    </row>
    <row customHeight="1" r="50" ht="20.25">
      <c s="283" r="A50"/>
      <c s="268" r="B50"/>
      <c s="237" r="D50"/>
      <c s="237" r="E50"/>
      <c s="237" r="F50"/>
      <c s="237" r="G50"/>
      <c s="96" r="H50"/>
      <c s="273" r="I50"/>
      <c s="305" r="N50"/>
      <c s="337" r="O50"/>
      <c s="66" r="P50"/>
      <c s="305" r="Q50"/>
      <c s="305" r="T50"/>
      <c s="305" r="U50"/>
      <c s="305" r="V50"/>
      <c s="305" r="W50"/>
      <c s="305" r="X50"/>
      <c s="305" r="Y50"/>
      <c s="305" r="Z50"/>
      <c s="305" r="AA50"/>
      <c s="305" r="AB50"/>
      <c s="305" r="AC50"/>
      <c s="305" r="AD50"/>
      <c s="305" r="AE50"/>
    </row>
    <row customHeight="1" r="51" ht="20.25">
      <c s="283" r="A51"/>
      <c s="268" r="B51"/>
      <c s="237" r="D51"/>
      <c s="237" r="E51"/>
      <c s="237" r="F51"/>
      <c s="237" r="G51"/>
      <c s="96" r="H51"/>
      <c s="273" r="I51"/>
      <c s="305" r="N51"/>
      <c s="337" r="O51"/>
      <c s="66" r="P51"/>
      <c s="305" r="Q51"/>
      <c s="305" r="T51"/>
      <c s="305" r="U51"/>
      <c s="305" r="V51"/>
      <c s="305" r="W51"/>
      <c s="305" r="X51"/>
      <c s="305" r="Y51"/>
      <c s="305" r="Z51"/>
      <c s="305" r="AA51"/>
      <c s="305" r="AB51"/>
      <c s="305" r="AC51"/>
      <c s="305" r="AD51"/>
      <c s="305" r="AE51"/>
    </row>
    <row customHeight="1" r="52" ht="20.25">
      <c s="283" r="A52"/>
      <c s="268" r="B52"/>
      <c s="237" r="D52"/>
      <c s="237" r="E52"/>
      <c s="237" r="F52"/>
      <c s="237" r="G52"/>
      <c s="96" r="H52"/>
      <c s="273" r="I52"/>
      <c s="305" r="N52"/>
      <c s="337" r="O52"/>
      <c s="66" r="P52"/>
      <c s="305" r="Q52"/>
      <c s="305" r="T52"/>
      <c s="305" r="U52"/>
      <c s="305" r="V52"/>
      <c s="305" r="W52"/>
      <c s="305" r="X52"/>
      <c s="305" r="Y52"/>
      <c s="305" r="Z52"/>
      <c s="305" r="AA52"/>
      <c s="305" r="AB52"/>
      <c s="305" r="AC52"/>
      <c s="305" r="AD52"/>
      <c s="305" r="AE52"/>
    </row>
    <row customHeight="1" r="53" ht="20.25">
      <c s="283" r="A53"/>
      <c s="268" r="B53"/>
      <c s="237" r="D53"/>
      <c s="237" r="E53"/>
      <c s="237" r="F53"/>
      <c s="237" r="G53"/>
      <c s="96" r="H53"/>
      <c s="273" r="I53"/>
      <c s="305" r="N53"/>
      <c s="337" r="O53"/>
      <c s="66" r="P53"/>
      <c s="305" r="Q53"/>
      <c s="305" r="T53"/>
      <c s="305" r="U53"/>
      <c s="305" r="V53"/>
      <c s="305" r="W53"/>
      <c s="305" r="X53"/>
      <c s="305" r="Y53"/>
      <c s="305" r="Z53"/>
      <c s="305" r="AA53"/>
      <c s="305" r="AB53"/>
      <c s="305" r="AC53"/>
      <c s="305" r="AD53"/>
      <c s="305" r="AE53"/>
    </row>
    <row customHeight="1" r="54" ht="20.25">
      <c s="283" r="A54"/>
      <c s="268" r="B54"/>
      <c s="237" r="D54"/>
      <c s="237" r="E54"/>
      <c s="237" r="F54"/>
      <c s="237" r="G54"/>
      <c s="96" r="H54"/>
      <c s="273" r="I54"/>
      <c s="305" r="N54"/>
      <c s="337" r="O54"/>
      <c s="66" r="P54"/>
      <c s="305" r="Q54"/>
      <c s="305" r="T54"/>
      <c s="305" r="U54"/>
      <c s="305" r="V54"/>
      <c s="305" r="W54"/>
      <c s="305" r="X54"/>
      <c s="305" r="Y54"/>
      <c s="305" r="Z54"/>
      <c s="305" r="AA54"/>
      <c s="305" r="AB54"/>
      <c s="305" r="AC54"/>
      <c s="305" r="AD54"/>
      <c s="305" r="AE54"/>
    </row>
    <row customHeight="1" r="55" ht="20.25">
      <c s="283" r="A55"/>
      <c s="268" r="B55"/>
      <c s="237" r="D55"/>
      <c s="237" r="E55"/>
      <c s="237" r="F55"/>
      <c s="237" r="G55"/>
      <c s="96" r="H55"/>
      <c s="273" r="I55"/>
      <c s="305" r="N55"/>
      <c s="337" r="O55"/>
      <c s="66" r="P55"/>
      <c s="305" r="Q55"/>
      <c s="305" r="T55"/>
      <c s="305" r="U55"/>
      <c s="305" r="V55"/>
      <c s="305" r="W55"/>
      <c s="305" r="X55"/>
      <c s="305" r="Y55"/>
      <c s="305" r="Z55"/>
      <c s="305" r="AA55"/>
      <c s="305" r="AB55"/>
      <c s="305" r="AC55"/>
      <c s="305" r="AD55"/>
      <c s="305" r="AE55"/>
    </row>
    <row customHeight="1" r="56" ht="20.25">
      <c s="283" r="A56"/>
      <c s="268" r="B56"/>
      <c s="237" r="D56"/>
      <c s="237" r="E56"/>
      <c s="237" r="F56"/>
      <c s="237" r="G56"/>
      <c s="96" r="H56"/>
      <c s="273" r="I56"/>
      <c s="305" r="N56"/>
      <c s="337" r="O56"/>
      <c s="66" r="P56"/>
      <c s="305" r="Q56"/>
      <c s="305" r="T56"/>
      <c s="305" r="U56"/>
      <c s="305" r="V56"/>
      <c s="305" r="W56"/>
      <c s="305" r="X56"/>
      <c s="305" r="Y56"/>
      <c s="305" r="Z56"/>
      <c s="305" r="AA56"/>
      <c s="305" r="AB56"/>
      <c s="305" r="AC56"/>
      <c s="305" r="AD56"/>
      <c s="305" r="AE56"/>
    </row>
    <row customHeight="1" r="57" ht="20.25">
      <c s="283" r="A57"/>
      <c s="268" r="B57"/>
      <c s="237" r="D57"/>
      <c s="237" r="E57"/>
      <c s="237" r="F57"/>
      <c s="237" r="G57"/>
      <c s="96" r="H57"/>
      <c s="273" r="I57"/>
      <c s="305" r="N57"/>
      <c s="337" r="O57"/>
      <c s="66" r="P57"/>
      <c s="305" r="Q57"/>
      <c s="305" r="T57"/>
      <c s="305" r="U57"/>
      <c s="305" r="V57"/>
      <c s="305" r="W57"/>
      <c s="305" r="X57"/>
      <c s="305" r="Y57"/>
      <c s="305" r="Z57"/>
      <c s="305" r="AA57"/>
      <c s="305" r="AB57"/>
      <c s="305" r="AC57"/>
      <c s="305" r="AD57"/>
      <c s="305" r="AE57"/>
    </row>
    <row customHeight="1" r="58" ht="20.25">
      <c s="283" r="A58"/>
      <c s="268" r="B58"/>
      <c s="237" r="D58"/>
      <c s="237" r="E58"/>
      <c s="237" r="F58"/>
      <c s="237" r="G58"/>
      <c s="96" r="H58"/>
      <c s="273" r="I58"/>
      <c s="305" r="N58"/>
      <c s="337" r="O58"/>
      <c s="66" r="P58"/>
      <c s="305" r="Q58"/>
      <c s="305" r="T58"/>
      <c s="305" r="U58"/>
      <c s="305" r="V58"/>
      <c s="305" r="W58"/>
      <c s="305" r="X58"/>
      <c s="305" r="Y58"/>
      <c s="305" r="Z58"/>
      <c s="305" r="AA58"/>
      <c s="305" r="AB58"/>
      <c s="305" r="AC58"/>
      <c s="305" r="AD58"/>
      <c s="305" r="AE58"/>
    </row>
    <row customHeight="1" r="59" ht="20.25">
      <c s="283" r="A59"/>
      <c s="268" r="B59"/>
      <c s="237" r="D59"/>
      <c s="237" r="E59"/>
      <c s="237" r="F59"/>
      <c s="237" r="G59"/>
      <c s="96" r="H59"/>
      <c s="273" r="I59"/>
      <c s="305" r="N59"/>
      <c s="337" r="O59"/>
      <c s="66" r="P59"/>
      <c s="305" r="Q59"/>
      <c s="305" r="T59"/>
      <c s="305" r="U59"/>
      <c s="305" r="V59"/>
      <c s="305" r="W59"/>
      <c s="305" r="X59"/>
      <c s="305" r="Y59"/>
      <c s="305" r="Z59"/>
      <c s="305" r="AA59"/>
      <c s="305" r="AB59"/>
      <c s="305" r="AC59"/>
      <c s="305" r="AD59"/>
      <c s="305" r="AE59"/>
    </row>
    <row customHeight="1" r="60" ht="20.25">
      <c s="283" r="A60"/>
      <c s="268" r="B60"/>
      <c s="237" r="D60"/>
      <c s="237" r="E60"/>
      <c s="237" r="F60"/>
      <c s="237" r="G60"/>
      <c s="96" r="H60"/>
      <c s="273" r="I60"/>
      <c s="305" r="N60"/>
      <c s="337" r="O60"/>
      <c s="66" r="P60"/>
      <c s="305" r="Q60"/>
      <c s="305" r="T60"/>
      <c s="305" r="U60"/>
      <c s="305" r="V60"/>
      <c s="305" r="W60"/>
      <c s="305" r="X60"/>
      <c s="305" r="Y60"/>
      <c s="305" r="Z60"/>
      <c s="305" r="AA60"/>
      <c s="305" r="AB60"/>
      <c s="305" r="AC60"/>
      <c s="305" r="AD60"/>
      <c s="305" r="AE60"/>
    </row>
    <row customHeight="1" r="61" ht="20.25">
      <c s="283" r="A61"/>
      <c s="268" r="B61"/>
      <c s="237" r="D61"/>
      <c s="237" r="E61"/>
      <c s="237" r="F61"/>
      <c s="237" r="G61"/>
      <c s="96" r="H61"/>
      <c s="273" r="I61"/>
      <c s="305" r="N61"/>
      <c s="337" r="O61"/>
      <c s="66" r="P61"/>
      <c s="305" r="Q61"/>
      <c s="305" r="T61"/>
      <c s="305" r="U61"/>
      <c s="305" r="V61"/>
      <c s="305" r="W61"/>
      <c s="305" r="X61"/>
      <c s="305" r="Y61"/>
      <c s="305" r="Z61"/>
      <c s="305" r="AA61"/>
      <c s="305" r="AB61"/>
      <c s="305" r="AC61"/>
      <c s="305" r="AD61"/>
      <c s="305" r="AE61"/>
    </row>
    <row customHeight="1" r="62" ht="20.25">
      <c s="283" r="A62"/>
      <c s="268" r="B62"/>
      <c s="237" r="D62"/>
      <c s="237" r="E62"/>
      <c s="237" r="F62"/>
      <c s="237" r="G62"/>
      <c s="96" r="H62"/>
      <c s="273" r="I62"/>
      <c s="305" r="N62"/>
      <c s="337" r="O62"/>
      <c s="66" r="P62"/>
      <c s="305" r="Q62"/>
      <c s="305" r="T62"/>
      <c s="305" r="U62"/>
      <c s="305" r="V62"/>
      <c s="305" r="W62"/>
      <c s="305" r="X62"/>
      <c s="305" r="Y62"/>
      <c s="305" r="Z62"/>
      <c s="305" r="AA62"/>
      <c s="305" r="AB62"/>
      <c s="305" r="AC62"/>
      <c s="305" r="AD62"/>
      <c s="305" r="AE62"/>
    </row>
    <row customHeight="1" r="63" ht="20.25">
      <c s="283" r="A63"/>
      <c s="268" r="B63"/>
      <c s="237" r="D63"/>
      <c s="237" r="E63"/>
      <c s="237" r="F63"/>
      <c s="237" r="G63"/>
      <c s="96" r="H63"/>
      <c s="273" r="I63"/>
      <c s="305" r="N63"/>
      <c s="337" r="O63"/>
      <c s="66" r="P63"/>
      <c s="305" r="Q63"/>
      <c s="305" r="T63"/>
      <c s="305" r="U63"/>
      <c s="305" r="V63"/>
      <c s="305" r="W63"/>
      <c s="305" r="X63"/>
      <c s="305" r="Y63"/>
      <c s="305" r="Z63"/>
      <c s="305" r="AA63"/>
      <c s="305" r="AB63"/>
      <c s="305" r="AC63"/>
      <c s="305" r="AD63"/>
      <c s="305" r="AE63"/>
    </row>
    <row customHeight="1" r="64" ht="20.25">
      <c s="283" r="A64"/>
      <c s="268" r="B64"/>
      <c s="237" r="D64"/>
      <c s="237" r="E64"/>
      <c s="237" r="F64"/>
      <c s="237" r="G64"/>
      <c s="96" r="H64"/>
      <c s="273" r="I64"/>
      <c s="305" r="N64"/>
      <c s="337" r="O64"/>
      <c s="66" r="P64"/>
      <c s="305" r="Q64"/>
      <c s="305" r="T64"/>
      <c s="305" r="U64"/>
      <c s="305" r="V64"/>
      <c s="305" r="W64"/>
      <c s="305" r="X64"/>
      <c s="305" r="Y64"/>
      <c s="305" r="Z64"/>
      <c s="305" r="AA64"/>
      <c s="305" r="AB64"/>
      <c s="305" r="AC64"/>
      <c s="305" r="AD64"/>
      <c s="305" r="AE64"/>
    </row>
    <row customHeight="1" r="65" ht="20.25">
      <c s="283" r="A65"/>
      <c s="268" r="B65"/>
      <c s="237" r="D65"/>
      <c s="237" r="E65"/>
      <c s="237" r="F65"/>
      <c s="237" r="G65"/>
      <c s="96" r="H65"/>
      <c s="273" r="I65"/>
      <c s="305" r="N65"/>
      <c s="337" r="O65"/>
      <c s="66" r="P65"/>
      <c s="305" r="Q65"/>
      <c s="305" r="T65"/>
      <c s="305" r="U65"/>
      <c s="305" r="V65"/>
      <c s="305" r="W65"/>
      <c s="305" r="X65"/>
      <c s="305" r="Y65"/>
      <c s="305" r="Z65"/>
      <c s="305" r="AA65"/>
      <c s="305" r="AB65"/>
      <c s="305" r="AC65"/>
      <c s="305" r="AD65"/>
      <c s="305" r="AE65"/>
    </row>
    <row customHeight="1" r="66" ht="20.25">
      <c s="283" r="A66"/>
      <c s="268" r="B66"/>
      <c s="237" r="D66"/>
      <c s="237" r="E66"/>
      <c s="237" r="F66"/>
      <c s="237" r="G66"/>
      <c s="96" r="H66"/>
      <c s="273" r="I66"/>
      <c s="305" r="N66"/>
      <c s="337" r="O66"/>
      <c s="66" r="P66"/>
      <c s="305" r="Q66"/>
      <c s="305" r="T66"/>
      <c s="305" r="U66"/>
      <c s="305" r="V66"/>
      <c s="305" r="W66"/>
      <c s="305" r="X66"/>
      <c s="305" r="Y66"/>
      <c s="305" r="Z66"/>
      <c s="305" r="AA66"/>
      <c s="305" r="AB66"/>
      <c s="305" r="AC66"/>
      <c s="305" r="AD66"/>
      <c s="305" r="AE66"/>
    </row>
    <row customHeight="1" r="67" ht="20.25">
      <c s="283" r="A67"/>
      <c s="205" r="B67"/>
      <c s="283" r="C67"/>
      <c s="283" r="D67"/>
      <c s="283" r="E67"/>
      <c s="283" r="F67"/>
      <c s="283" r="G67"/>
      <c s="96" r="H67"/>
      <c s="273" r="I67"/>
      <c s="305" r="N67"/>
      <c s="337" r="O67"/>
      <c s="66" r="P67"/>
      <c s="305" r="Q67"/>
      <c s="305" r="T67"/>
      <c s="305" r="U67"/>
      <c s="305" r="V67"/>
      <c s="305" r="W67"/>
      <c s="305" r="X67"/>
      <c s="305" r="Y67"/>
      <c s="305" r="Z67"/>
      <c s="305" r="AA67"/>
      <c s="305" r="AB67"/>
      <c s="305" r="AC67"/>
      <c s="305" r="AD67"/>
      <c s="305" r="AE67"/>
      <c s="305" r="AS67"/>
      <c s="305" r="AT67"/>
    </row>
    <row customHeight="1" r="68" ht="20.25">
      <c s="283" r="A68"/>
      <c s="205" r="B68"/>
      <c s="283" r="C68"/>
      <c s="283" r="D68"/>
      <c s="283" r="E68"/>
      <c s="283" r="F68"/>
      <c s="283" r="G68"/>
      <c s="96" r="H68"/>
      <c s="273" r="I68"/>
      <c s="305" r="N68"/>
      <c s="337" r="O68"/>
      <c s="66" r="P68"/>
      <c s="305" r="Q68"/>
      <c s="305" r="T68"/>
      <c s="305" r="U68"/>
      <c s="305" r="V68"/>
      <c s="305" r="W68"/>
      <c s="305" r="X68"/>
      <c s="305" r="Y68"/>
      <c s="305" r="Z68"/>
      <c s="305" r="AA68"/>
      <c s="305" r="AB68"/>
      <c s="305" r="AC68"/>
      <c s="305" r="AD68"/>
      <c s="305" r="AE68"/>
      <c s="305" r="AS68"/>
      <c s="305" r="AT68"/>
    </row>
    <row customHeight="1" r="69" ht="20.25">
      <c s="283" r="A69"/>
      <c s="205" r="B69"/>
      <c s="283" r="C69"/>
      <c s="283" r="D69"/>
      <c s="283" r="E69"/>
      <c s="283" r="F69"/>
      <c s="283" r="G69"/>
      <c s="96" r="H69"/>
      <c s="273" r="I69"/>
      <c s="305" r="N69"/>
      <c s="337" r="O69"/>
      <c s="66" r="P69"/>
      <c s="305" r="Q69"/>
      <c s="305" r="T69"/>
      <c s="305" r="U69"/>
      <c s="305" r="V69"/>
      <c s="305" r="W69"/>
      <c s="305" r="X69"/>
      <c s="305" r="Y69"/>
      <c s="305" r="Z69"/>
      <c s="305" r="AA69"/>
      <c s="305" r="AB69"/>
      <c s="305" r="AC69"/>
      <c s="305" r="AD69"/>
      <c s="305" r="AE69"/>
      <c s="305" r="AS69"/>
      <c s="305" r="AT69"/>
      <c s="335" r="BB69"/>
    </row>
    <row customHeight="1" r="70" ht="20.25">
      <c s="283" r="A70"/>
      <c s="205" r="B70"/>
      <c s="283" r="C70"/>
      <c s="283" r="D70"/>
      <c s="283" r="E70"/>
      <c s="283" r="F70"/>
      <c s="283" r="G70"/>
      <c s="193" r="H70"/>
      <c s="219" r="I70"/>
      <c s="192" r="J70"/>
      <c s="192" r="K70"/>
      <c s="192" r="L70"/>
      <c s="192" r="M70"/>
      <c s="12" r="N70"/>
      <c s="215" r="O70"/>
      <c s="315" r="P70"/>
      <c s="12" r="Q70"/>
      <c s="192" r="R70"/>
      <c s="192" r="S70"/>
      <c s="12" r="T70"/>
      <c s="12" r="U70"/>
      <c s="12" r="V70"/>
      <c s="12" r="W70"/>
      <c s="12" r="X70"/>
      <c s="12" r="Y70"/>
      <c s="12" r="Z70"/>
      <c s="12" r="AA70"/>
      <c s="12" r="AB70"/>
      <c s="12" r="AC70"/>
      <c s="12" r="AD70"/>
      <c s="12" r="AE70"/>
      <c s="192" r="AF70"/>
      <c s="192" r="AG70"/>
      <c s="192" r="AH70"/>
      <c s="192" r="AI70"/>
      <c s="192" r="AJ70"/>
      <c s="192" r="AK70"/>
      <c s="192" r="AL70"/>
      <c s="192" r="AM70"/>
      <c s="192" r="AN70"/>
      <c s="96" r="AO70"/>
      <c s="273" r="AP70"/>
      <c s="96" r="AS70"/>
      <c s="273" r="AT70"/>
      <c s="192" r="AU70"/>
      <c s="192" r="AV70"/>
      <c s="192" r="AW70"/>
      <c s="192" r="AX70"/>
      <c s="192" r="AY70"/>
      <c s="192" r="AZ70"/>
      <c s="193" r="BA70"/>
      <c s="273" r="BB70"/>
      <c s="192" r="BE70"/>
      <c s="192" r="BF70"/>
      <c s="192" r="BG70"/>
      <c s="192" r="BH70"/>
      <c s="192" r="BI70"/>
      <c s="192" r="BJ70"/>
      <c s="192" r="BK70"/>
      <c s="192" r="BL70"/>
    </row>
    <row customHeight="1" r="71" ht="20.25">
      <c s="283" r="A71"/>
      <c s="205" r="B71"/>
      <c s="283" r="C71"/>
      <c s="283" r="D71"/>
      <c s="283" r="E71"/>
      <c s="283" r="F71"/>
      <c s="283" r="G71"/>
      <c s="193" r="H71"/>
      <c s="219" r="I71"/>
      <c s="192" r="J71"/>
      <c s="192" r="K71"/>
      <c s="192" r="L71"/>
      <c s="192" r="M71"/>
      <c s="12" r="N71"/>
      <c s="215" r="O71"/>
      <c s="315" r="P71"/>
      <c s="12" r="Q71"/>
      <c s="192" r="R71"/>
      <c s="192" r="S71"/>
      <c s="12" r="T71"/>
      <c s="12" r="U71"/>
      <c s="12" r="V71"/>
      <c s="12" r="W71"/>
      <c s="12" r="X71"/>
      <c s="12" r="Y71"/>
      <c s="12" r="Z71"/>
      <c s="12" r="AA71"/>
      <c s="12" r="AB71"/>
      <c s="12" r="AC71"/>
      <c s="12" r="AD71"/>
      <c s="12" r="AE71"/>
      <c s="192" r="AF71"/>
      <c s="192" r="AG71"/>
      <c s="192" r="AH71"/>
      <c s="192" r="AI71"/>
      <c s="192" r="AJ71"/>
      <c s="192" r="AK71"/>
      <c s="192" r="AL71"/>
      <c s="192" r="AM71"/>
      <c s="192" r="AN71"/>
      <c s="96" r="AO71"/>
      <c s="273" r="AP71"/>
      <c s="96" r="AS71"/>
      <c s="273" r="AT71"/>
      <c s="192" r="AU71"/>
      <c s="192" r="AV71"/>
      <c s="192" r="AW71"/>
      <c s="192" r="AX71"/>
      <c s="192" r="AY71"/>
      <c s="192" r="AZ71"/>
      <c s="193" r="BA71"/>
      <c s="273" r="BB71"/>
      <c s="192" r="BE71"/>
      <c s="192" r="BF71"/>
      <c s="192" r="BG71"/>
      <c s="192" r="BH71"/>
      <c s="192" r="BI71"/>
      <c s="192" r="BJ71"/>
      <c s="192" r="BK71"/>
      <c s="192" r="BL71"/>
    </row>
    <row customHeight="1" r="72" ht="18.75">
      <c s="283" r="A72"/>
      <c s="205" r="B72"/>
      <c s="283" r="C72"/>
      <c s="283" r="D72"/>
      <c s="283" r="E72"/>
      <c s="283" r="F72"/>
      <c s="283" r="G72"/>
      <c s="193" r="H72"/>
      <c s="219" r="I72"/>
      <c s="192" r="J72"/>
      <c s="192" r="K72"/>
      <c s="192" r="L72"/>
      <c s="192" r="M72"/>
      <c s="12" r="N72"/>
      <c s="215" r="O72"/>
      <c s="315" r="P72"/>
      <c s="12" r="Q72"/>
      <c s="192" r="R72"/>
      <c s="192" r="S72"/>
      <c s="12" r="T72"/>
      <c s="12" r="U72"/>
      <c s="12" r="V72"/>
      <c s="12" r="W72"/>
      <c s="12" r="X72"/>
      <c s="12" r="Y72"/>
      <c s="12" r="Z72"/>
      <c s="12" r="AA72"/>
      <c s="12" r="AB72"/>
      <c s="12" r="AC72"/>
      <c s="12" r="AD72"/>
      <c s="12" r="AE72"/>
      <c s="192" r="AF72"/>
      <c s="192" r="AG72"/>
      <c s="192" r="AH72"/>
      <c s="192" r="AI72"/>
      <c s="192" r="AJ72"/>
      <c s="192" r="AK72"/>
      <c s="192" r="AL72"/>
      <c s="192" r="AM72"/>
      <c s="192" r="AN72"/>
      <c s="177" r="AO72"/>
      <c s="306" r="AP72"/>
      <c s="335" r="AQ72"/>
      <c s="335" r="AR72"/>
      <c s="96" r="AS72"/>
      <c s="273" r="AT72"/>
      <c s="192" r="AU72"/>
      <c s="192" r="AV72"/>
      <c s="192" r="AW72"/>
      <c s="192" r="AX72"/>
      <c s="118" r="AY72"/>
      <c s="192" r="AZ72"/>
      <c s="193" r="BA72"/>
      <c s="273" r="BB72"/>
      <c s="192" r="BE72"/>
      <c s="192" r="BF72"/>
      <c s="192" r="BG72"/>
      <c s="192" r="BH72"/>
      <c s="192" r="BI72"/>
      <c s="192" r="BJ72"/>
      <c s="192" r="BK72"/>
      <c s="192" r="BL72"/>
    </row>
    <row customHeight="1" r="73" ht="18.75">
      <c s="283" r="A73"/>
      <c s="205" r="B73"/>
      <c s="283" r="C73"/>
      <c s="283" r="D73"/>
      <c s="283" r="E73"/>
      <c s="283" r="F73"/>
      <c s="283" r="G73"/>
      <c s="193" r="H73"/>
      <c s="219" r="I73"/>
      <c s="192" r="J73"/>
      <c s="192" r="K73"/>
      <c s="192" r="L73"/>
      <c s="192" r="M73"/>
      <c s="12" r="N73"/>
      <c s="215" r="O73"/>
      <c s="315" r="P73"/>
      <c s="12" r="Q73"/>
      <c s="192" r="R73"/>
      <c s="192" r="S73"/>
      <c s="12" r="T73"/>
      <c s="12" r="U73"/>
      <c s="12" r="V73"/>
      <c s="12" r="W73"/>
      <c s="12" r="X73"/>
      <c s="12" r="Y73"/>
      <c s="12" r="Z73"/>
      <c s="12" r="AA73"/>
      <c s="12" r="AB73"/>
      <c s="12" r="AC73"/>
      <c s="12" r="AD73"/>
      <c s="12" r="AE73"/>
      <c s="12" r="AF73"/>
      <c s="12" r="AG73"/>
      <c s="12" r="AH73"/>
      <c s="12" r="AI73"/>
      <c s="192" r="AJ73"/>
      <c s="192" r="AK73"/>
      <c s="192" r="AL73"/>
      <c s="192" r="AM73"/>
      <c s="192" r="AN73"/>
      <c s="96" r="AO73"/>
      <c s="306" r="AP73"/>
      <c s="82" r="AS73"/>
      <c s="273" r="AT73"/>
      <c s="118" r="AU73"/>
      <c s="118" r="AV73"/>
      <c s="118" r="AW73"/>
      <c s="118" r="AX73"/>
      <c s="118" r="AY73"/>
      <c s="118" r="AZ73"/>
      <c s="296" r="BA73"/>
      <c s="273" r="BB73"/>
      <c s="192" r="BE73"/>
      <c s="192" r="BF73"/>
      <c s="192" r="BG73"/>
      <c s="192" r="BH73"/>
      <c s="192" r="BI73"/>
      <c s="192" r="BJ73"/>
      <c s="192" r="BK73"/>
      <c s="192" r="BL73"/>
    </row>
    <row customHeight="1" r="74" ht="20.25">
      <c s="283" r="A74"/>
      <c s="205" r="B74"/>
      <c s="283" r="C74"/>
      <c s="283" r="D74"/>
      <c s="283" r="E74"/>
      <c s="283" r="F74"/>
      <c s="283" r="G74"/>
      <c s="193" r="H74"/>
      <c s="219" r="I74"/>
      <c s="192" r="J74"/>
      <c s="192" r="K74"/>
      <c s="192" r="L74"/>
      <c s="192" r="M74"/>
      <c s="12" r="N74"/>
      <c s="215" r="O74"/>
      <c s="315" r="P74"/>
      <c s="12" r="Q74"/>
      <c s="192" r="R74"/>
      <c s="192" r="S74"/>
      <c s="12" r="T74"/>
      <c s="12" r="U74"/>
      <c s="12" r="V74"/>
      <c s="12" r="W74"/>
      <c s="12" r="X74"/>
      <c s="12" r="Y74"/>
      <c s="12" r="Z74"/>
      <c s="12" r="AA74"/>
      <c s="12" r="AB74"/>
      <c s="12" r="AC74"/>
      <c s="12" r="AD74"/>
      <c s="12" r="AE74"/>
      <c s="192" r="AF74"/>
      <c s="192" r="AG74"/>
      <c s="192" r="AH74"/>
      <c s="192" r="AI74"/>
      <c s="192" r="AJ74"/>
      <c s="192" r="AK74"/>
      <c s="192" r="AL74"/>
      <c s="192" r="AM74"/>
      <c s="192" r="AN74"/>
      <c s="96" r="AO74"/>
      <c s="273" r="AP74"/>
      <c s="335" r="AQ74"/>
      <c s="96" r="AS74"/>
      <c s="273" r="AT74"/>
      <c s="192" r="AU74"/>
      <c s="192" r="AV74"/>
      <c s="192" r="AW74"/>
      <c s="192" r="AX74"/>
      <c s="192" r="AY74"/>
      <c s="192" r="AZ74"/>
      <c s="193" r="BA74"/>
      <c s="273" r="BB74"/>
      <c s="192" r="BE74"/>
      <c s="192" r="BF74"/>
      <c s="192" r="BG74"/>
      <c s="192" r="BH74"/>
      <c s="192" r="BI74"/>
      <c s="192" r="BJ74"/>
      <c s="192" r="BK74"/>
      <c s="192" r="BL74"/>
    </row>
    <row customHeight="1" r="75" ht="20.25">
      <c s="283" r="A75"/>
      <c s="205" r="B75"/>
      <c s="344" r="C75"/>
      <c s="283" r="D75"/>
      <c s="283" r="E75"/>
      <c s="283" r="F75"/>
      <c s="283" r="G75"/>
      <c s="193" r="H75"/>
      <c s="219" r="I75"/>
      <c s="192" r="J75"/>
      <c s="192" r="K75"/>
      <c s="192" r="L75"/>
      <c s="192" r="M75"/>
      <c s="12" r="N75"/>
      <c s="215" r="O75"/>
      <c s="315" r="P75"/>
      <c s="12" r="Q75"/>
      <c s="192" r="R75"/>
      <c s="192" r="S75"/>
      <c s="12" r="T75"/>
      <c s="12" r="U75"/>
      <c s="12" r="V75"/>
      <c s="12" r="W75"/>
      <c s="12" r="X75"/>
      <c s="12" r="Y75"/>
      <c s="12" r="Z75"/>
      <c s="12" r="AA75"/>
      <c s="12" r="AB75"/>
      <c s="12" r="AC75"/>
      <c s="12" r="AD75"/>
      <c s="12" r="AE75"/>
      <c s="12" r="AF75"/>
      <c s="12" r="AG75"/>
      <c s="12" r="AH75"/>
      <c s="12" r="AI75"/>
      <c s="12" r="AJ75"/>
      <c s="12" r="AK75"/>
      <c s="192" r="AL75"/>
      <c s="192" r="AM75"/>
      <c s="192" r="AN75"/>
      <c s="96" r="AO75"/>
      <c s="273" r="AP75"/>
      <c s="335" r="AQ75"/>
      <c s="96" r="AS75"/>
      <c s="306" r="AT75"/>
      <c s="192" r="AU75"/>
      <c s="192" r="AV75"/>
      <c s="192" r="AW75"/>
      <c s="192" r="AX75"/>
      <c s="192" r="AY75"/>
      <c s="192" r="AZ75"/>
      <c s="193" r="BA75"/>
      <c s="273" r="BB75"/>
      <c s="192" r="BE75"/>
      <c s="192" r="BF75"/>
      <c s="192" r="BG75"/>
      <c s="192" r="BH75"/>
      <c s="192" r="BI75"/>
      <c s="192" r="BJ75"/>
      <c s="192" r="BK75"/>
      <c s="192" r="BL75"/>
    </row>
    <row customHeight="1" r="76" ht="20.25">
      <c s="283" r="A76"/>
      <c s="205" r="B76"/>
      <c s="344" r="C76"/>
      <c s="283" r="D76"/>
      <c s="283" r="E76"/>
      <c s="283" r="F76"/>
      <c s="283" r="G76"/>
      <c s="193" r="H76"/>
      <c s="219" r="I76"/>
      <c s="192" r="J76"/>
      <c s="192" r="K76"/>
      <c s="192" r="L76"/>
      <c s="192" r="M76"/>
      <c s="12" r="N76"/>
      <c s="215" r="O76"/>
      <c s="315" r="P76"/>
      <c s="12" r="Q76"/>
      <c s="192" r="R76"/>
      <c s="192" r="S76"/>
      <c s="12" r="T76"/>
      <c s="12" r="U76"/>
      <c s="12" r="V76"/>
      <c s="12" r="W76"/>
      <c s="12" r="X76"/>
      <c s="12" r="Y76"/>
      <c s="12" r="Z76"/>
      <c s="12" r="AA76"/>
      <c s="12" r="AB76"/>
      <c s="12" r="AC76"/>
      <c s="12" r="AD76"/>
      <c s="12" r="AE76"/>
      <c s="192" r="AF76"/>
      <c s="192" r="AG76"/>
      <c s="192" r="AH76"/>
      <c s="192" r="AI76"/>
      <c s="192" r="AJ76"/>
      <c s="192" r="AK76"/>
      <c s="192" r="AL76"/>
      <c s="192" r="AM76"/>
      <c s="192" r="AN76"/>
      <c s="96" r="AO76"/>
      <c s="66" r="AP76"/>
      <c s="305" r="AQ76"/>
      <c s="335" r="AR76"/>
      <c s="82" r="AS76"/>
      <c s="306" r="AT76"/>
      <c s="192" r="AU76"/>
      <c s="192" r="AV76"/>
      <c s="192" r="AW76"/>
      <c s="118" r="AX76"/>
      <c s="192" r="AY76"/>
      <c s="118" r="AZ76"/>
      <c s="296" r="BA76"/>
      <c s="273" r="BB76"/>
      <c s="192" r="BE76"/>
      <c s="192" r="BF76"/>
      <c s="192" r="BG76"/>
      <c s="192" r="BH76"/>
      <c s="192" r="BI76"/>
      <c s="192" r="BJ76"/>
      <c s="192" r="BK76"/>
      <c s="192" r="BL76"/>
    </row>
    <row customHeight="1" r="77" ht="20.25">
      <c s="283" r="A77"/>
      <c s="205" r="B77"/>
      <c s="344" r="C77"/>
      <c s="283" r="D77"/>
      <c s="283" r="E77"/>
      <c s="283" r="F77"/>
      <c s="283" r="G77"/>
      <c s="193" r="H77"/>
      <c s="219" r="I77"/>
      <c s="192" r="J77"/>
      <c s="192" r="K77"/>
      <c s="192" r="L77"/>
      <c s="192" r="M77"/>
      <c s="12" r="N77"/>
      <c s="215" r="O77"/>
      <c s="315" r="P77"/>
      <c s="12" r="Q77"/>
      <c s="192" r="R77"/>
      <c s="192" r="S77"/>
      <c s="12" r="T77"/>
      <c s="12" r="U77"/>
      <c s="12" r="V77"/>
      <c s="12" r="W77"/>
      <c s="12" r="X77"/>
      <c s="12" r="Y77"/>
      <c s="12" r="Z77"/>
      <c s="12" r="AA77"/>
      <c s="12" r="AB77"/>
      <c s="12" r="AC77"/>
      <c s="12" r="AD77"/>
      <c s="12" r="AE77"/>
      <c s="192" r="AF77"/>
      <c s="192" r="AG77"/>
      <c s="192" r="AH77"/>
      <c s="192" r="AI77"/>
      <c s="192" r="AJ77"/>
      <c s="192" r="AK77"/>
      <c s="192" r="AL77"/>
      <c s="192" r="AM77"/>
      <c s="192" r="AN77"/>
      <c s="96" r="AO77"/>
      <c s="273" r="AP77"/>
      <c s="335" r="AR77"/>
      <c s="96" r="AS77"/>
      <c s="306" r="AT77"/>
      <c s="192" r="AU77"/>
      <c s="192" r="AV77"/>
      <c s="192" r="AW77"/>
      <c s="189" r="AX77"/>
      <c s="192" r="AY77"/>
      <c s="12" r="AZ77"/>
      <c s="215" r="BA77"/>
      <c s="273" r="BB77"/>
      <c s="192" r="BE77"/>
      <c s="192" r="BF77"/>
      <c s="192" r="BG77"/>
      <c s="192" r="BH77"/>
      <c s="192" r="BI77"/>
      <c s="192" r="BJ77"/>
      <c s="192" r="BK77"/>
      <c s="192" r="BL77"/>
    </row>
    <row customHeight="1" r="78" ht="20.25">
      <c s="283" r="A78"/>
      <c s="205" r="B78"/>
      <c s="344" r="C78"/>
      <c s="283" r="D78"/>
      <c s="283" r="E78"/>
      <c s="283" r="F78"/>
      <c s="283" r="G78"/>
      <c s="193" r="H78"/>
      <c s="219" r="I78"/>
      <c s="192" r="J78"/>
      <c s="192" r="K78"/>
      <c s="192" r="L78"/>
      <c s="192" r="M78"/>
      <c s="12" r="N78"/>
      <c s="215" r="O78"/>
      <c s="315" r="P78"/>
      <c s="12" r="Q78"/>
      <c s="192" r="R78"/>
      <c s="192" r="S78"/>
      <c s="12" r="T78"/>
      <c s="12" r="U78"/>
      <c s="12" r="V78"/>
      <c s="12" r="W78"/>
      <c s="12" r="X78"/>
      <c s="12" r="Y78"/>
      <c s="12" r="Z78"/>
      <c s="12" r="AA78"/>
      <c s="12" r="AB78"/>
      <c s="12" r="AC78"/>
      <c s="12" r="AD78"/>
      <c s="12" r="AE78"/>
      <c s="192" r="AF78"/>
      <c s="192" r="AG78"/>
      <c s="192" r="AH78"/>
      <c s="192" r="AI78"/>
      <c s="192" r="AJ78"/>
      <c s="192" r="AK78"/>
      <c s="192" r="AL78"/>
      <c s="192" r="AM78"/>
      <c s="192" r="AN78"/>
      <c s="96" r="AO78"/>
      <c s="273" r="AP78"/>
      <c s="335" r="AR78"/>
      <c s="337" r="AS78"/>
      <c s="306" r="AT78"/>
      <c s="192" r="AU78"/>
      <c s="192" r="AV78"/>
      <c s="189" r="AW78"/>
      <c s="189" r="AX78"/>
      <c s="118" r="AY78"/>
      <c s="118" r="AZ78"/>
      <c s="296" r="BA78"/>
      <c s="273" r="BB78"/>
      <c s="192" r="BE78"/>
      <c s="192" r="BF78"/>
      <c s="192" r="BG78"/>
      <c s="192" r="BH78"/>
      <c s="192" r="BI78"/>
      <c s="192" r="BJ78"/>
      <c s="192" r="BK78"/>
      <c s="192" r="BL78"/>
    </row>
    <row customHeight="1" r="79" ht="20.25">
      <c s="283" r="A79"/>
      <c s="205" r="B79"/>
      <c s="344" r="C79"/>
      <c s="283" r="D79"/>
      <c s="283" r="E79"/>
      <c s="283" r="F79"/>
      <c s="283" r="G79"/>
      <c s="193" r="H79"/>
      <c s="219" r="I79"/>
      <c s="192" r="J79"/>
      <c s="192" r="K79"/>
      <c s="192" r="L79"/>
      <c s="192" r="M79"/>
      <c s="12" r="N79"/>
      <c s="215" r="O79"/>
      <c s="315" r="P79"/>
      <c s="12" r="Q79"/>
      <c s="192" r="R79"/>
      <c s="192" r="S79"/>
      <c s="12" r="T79"/>
      <c s="12" r="U79"/>
      <c s="12" r="V79"/>
      <c s="12" r="W79"/>
      <c s="12" r="X79"/>
      <c s="12" r="Y79"/>
      <c s="12" r="Z79"/>
      <c s="12" r="AA79"/>
      <c s="12" r="AB79"/>
      <c s="12" r="AC79"/>
      <c s="12" r="AD79"/>
      <c s="12" r="AE79"/>
      <c s="192" r="AF79"/>
      <c s="192" r="AG79"/>
      <c s="192" r="AH79"/>
      <c s="192" r="AI79"/>
      <c s="192" r="AJ79"/>
      <c s="192" r="AK79"/>
      <c s="192" r="AL79"/>
      <c s="192" r="AM79"/>
      <c s="192" r="AN79"/>
      <c s="96" r="AO79"/>
      <c s="273" r="AP79"/>
      <c s="335" r="AR79"/>
      <c s="96" r="AS79"/>
      <c s="273" r="AT79"/>
      <c s="192" r="AU79"/>
      <c s="192" r="AV79"/>
      <c s="192" r="AW79"/>
      <c s="192" r="AX79"/>
      <c s="192" r="AY79"/>
      <c s="192" r="AZ79"/>
      <c s="193" r="BA79"/>
      <c s="273" r="BB79"/>
      <c s="192" r="BE79"/>
      <c s="192" r="BF79"/>
      <c s="192" r="BG79"/>
      <c s="192" r="BH79"/>
      <c s="192" r="BI79"/>
      <c s="192" r="BJ79"/>
      <c s="192" r="BK79"/>
      <c s="192" r="BL79"/>
    </row>
    <row customHeight="1" r="80" ht="20.25">
      <c s="283" r="A80"/>
      <c s="205" r="B80"/>
      <c s="344" r="C80"/>
      <c s="283" r="D80"/>
      <c s="283" r="E80"/>
      <c s="283" r="F80"/>
      <c s="283" r="G80"/>
      <c s="193" r="H80"/>
      <c s="219" r="I80"/>
      <c s="192" r="J80"/>
      <c s="192" r="K80"/>
      <c s="192" r="L80"/>
      <c s="192" r="M80"/>
      <c s="12" r="N80"/>
      <c s="215" r="O80"/>
      <c s="315" r="P80"/>
      <c s="12" r="Q80"/>
      <c s="192" r="R80"/>
      <c s="192" r="S80"/>
      <c s="12" r="T80"/>
      <c s="12" r="U80"/>
      <c s="12" r="V80"/>
      <c s="12" r="W80"/>
      <c s="12" r="X80"/>
      <c s="12" r="Y80"/>
      <c s="12" r="Z80"/>
      <c s="12" r="AA80"/>
      <c s="12" r="AB80"/>
      <c s="12" r="AC80"/>
      <c s="12" r="AD80"/>
      <c s="12" r="AE80"/>
      <c s="12" r="AF80"/>
      <c s="12" r="AG80"/>
      <c s="192" r="AH80"/>
      <c s="192" r="AI80"/>
      <c s="192" r="AJ80"/>
      <c s="192" r="AK80"/>
      <c s="192" r="AL80"/>
      <c s="192" r="AM80"/>
      <c s="192" r="AN80"/>
      <c s="193" r="AO80"/>
      <c s="330" r="AP80"/>
      <c s="118" r="AQ80"/>
      <c s="118" r="AR80"/>
      <c s="296" r="AS80"/>
      <c s="219" r="AT80"/>
      <c s="192" r="AU80"/>
      <c s="192" r="AV80"/>
      <c s="192" r="AW80"/>
      <c s="192" r="AX80"/>
      <c s="192" r="AY80"/>
      <c s="192" r="AZ80"/>
      <c s="193" r="BA80"/>
      <c s="273" r="BB80"/>
      <c s="192" r="BE80"/>
      <c s="192" r="BF80"/>
      <c s="192" r="BG80"/>
      <c s="192" r="BH80"/>
      <c s="192" r="BI80"/>
      <c s="192" r="BJ80"/>
      <c s="192" r="BK80"/>
      <c s="192" r="BL80"/>
      <c s="192" r="BM80"/>
      <c s="192" r="BN80"/>
      <c s="192" r="BO80"/>
      <c s="192" r="BP80"/>
      <c s="192" r="BQ80"/>
      <c s="192" r="BR80"/>
      <c s="192" r="BS80"/>
    </row>
    <row customHeight="1" r="81" ht="20.25">
      <c s="283" r="A81"/>
      <c s="205" r="B81"/>
      <c s="192" r="C81"/>
      <c s="283" r="D81"/>
      <c s="283" r="E81"/>
      <c s="283" r="F81"/>
      <c s="283" r="G81"/>
      <c s="96" r="H81"/>
      <c s="273" r="I81"/>
      <c s="12" r="N81"/>
      <c s="337" r="O81"/>
      <c s="66" r="P81"/>
      <c s="305" r="Q81"/>
      <c s="305" r="T81"/>
      <c s="305" r="U81"/>
      <c s="305" r="V81"/>
      <c s="305" r="W81"/>
      <c s="305" r="X81"/>
      <c s="305" r="Y81"/>
      <c s="305" r="Z81"/>
      <c s="305" r="AA81"/>
      <c s="305" r="AB81"/>
      <c s="305" r="AC81"/>
      <c s="12" r="AD81"/>
      <c s="12" r="AE81"/>
      <c s="12" r="AF81"/>
      <c s="12" r="AG81"/>
      <c s="192" r="AH81"/>
      <c s="192" r="AI81"/>
      <c s="192" r="AJ81"/>
      <c s="192" r="AK81"/>
      <c s="192" r="AL81"/>
      <c s="192" r="AM81"/>
      <c s="192" r="AN81"/>
      <c s="177" r="AO81"/>
      <c s="306" r="AP81"/>
      <c s="96" r="AS81"/>
      <c s="273" r="AT81"/>
      <c s="96" r="BA81"/>
      <c s="273" r="BB81"/>
    </row>
    <row customHeight="1" r="82" ht="20.25">
      <c s="283" r="A82"/>
      <c s="205" r="B82"/>
      <c s="192" r="C82"/>
      <c s="283" r="D82"/>
      <c s="283" r="E82"/>
      <c s="283" r="F82"/>
      <c s="283" r="G82"/>
      <c s="96" r="H82"/>
      <c s="273" r="I82"/>
      <c s="12" r="N82"/>
      <c s="337" r="O82"/>
      <c s="66" r="P82"/>
      <c s="305" r="Q82"/>
      <c s="305" r="R82"/>
      <c s="305" r="T82"/>
      <c s="305" r="U82"/>
      <c s="305" r="V82"/>
      <c s="305" r="W82"/>
      <c s="305" r="X82"/>
      <c s="305" r="Y82"/>
      <c s="305" r="Z82"/>
      <c s="305" r="AA82"/>
      <c s="337" r="AB82"/>
      <c s="66" r="AC82"/>
      <c s="305" r="AD82"/>
      <c s="305" r="AE82"/>
    </row>
    <row customHeight="1" r="83" ht="20.25">
      <c s="283" r="A83"/>
      <c s="205" r="B83"/>
      <c s="192" r="C83"/>
      <c s="283" r="D83"/>
      <c s="283" r="E83"/>
      <c s="283" r="F83"/>
      <c s="283" r="G83"/>
      <c s="96" r="H83"/>
      <c s="273" r="I83"/>
      <c s="305" r="N83"/>
      <c s="337" r="O83"/>
      <c s="66" r="P83"/>
      <c s="305" r="Q83"/>
      <c s="305" r="T83"/>
      <c s="305" r="U83"/>
      <c s="305" r="V83"/>
      <c s="305" r="W83"/>
      <c s="305" r="X83"/>
      <c s="305" r="Y83"/>
      <c s="305" r="Z83"/>
      <c s="305" r="AA83"/>
      <c s="337" r="AB83"/>
      <c s="66" r="AC83"/>
      <c s="305" r="AD83"/>
      <c s="305" r="AE83"/>
    </row>
    <row customHeight="1" r="84" ht="20.25">
      <c s="283" r="A84"/>
      <c s="205" r="B84"/>
      <c s="192" r="C84"/>
      <c s="283" r="D84"/>
      <c s="283" r="E84"/>
      <c s="283" r="F84"/>
      <c s="283" r="G84"/>
      <c s="96" r="H84"/>
      <c s="273" r="I84"/>
      <c s="305" r="N84"/>
      <c s="337" r="O84"/>
      <c s="66" r="P84"/>
      <c s="305" r="Q84"/>
      <c s="305" r="T84"/>
      <c s="305" r="U84"/>
      <c s="305" r="V84"/>
      <c s="305" r="W84"/>
      <c s="305" r="X84"/>
      <c s="305" r="Y84"/>
      <c s="305" r="Z84"/>
      <c s="305" r="AA84"/>
      <c s="337" r="AB84"/>
      <c s="66" r="AC84"/>
      <c s="305" r="AD84"/>
      <c s="305" r="AE84"/>
    </row>
    <row customHeight="1" r="85" ht="20.25">
      <c s="283" r="A85"/>
      <c s="205" r="B85"/>
      <c s="192" r="C85"/>
      <c s="283" r="D85"/>
      <c s="283" r="E85"/>
      <c s="283" r="F85"/>
      <c s="283" r="G85"/>
      <c s="96" r="H85"/>
      <c s="273" r="I85"/>
      <c s="305" r="N85"/>
      <c s="337" r="O85"/>
      <c s="66" r="P85"/>
      <c s="305" r="Q85"/>
      <c s="305" r="T85"/>
      <c s="305" r="U85"/>
      <c s="305" r="V85"/>
      <c s="305" r="W85"/>
      <c s="305" r="X85"/>
      <c s="305" r="Y85"/>
      <c s="305" r="Z85"/>
      <c s="305" r="AA85"/>
      <c s="337" r="AB85"/>
      <c s="66" r="AC85"/>
      <c s="305" r="AD85"/>
      <c s="305" r="AE85"/>
    </row>
    <row customHeight="1" r="86" ht="20.25">
      <c s="283" r="A86"/>
      <c s="205" r="B86"/>
      <c s="192" r="C86"/>
      <c s="283" r="D86"/>
      <c s="283" r="E86"/>
      <c s="283" r="F86"/>
      <c s="283" r="G86"/>
      <c s="96" r="H86"/>
      <c s="273" r="I86"/>
      <c s="305" r="N86"/>
      <c s="337" r="O86"/>
      <c s="66" r="P86"/>
      <c s="305" r="Q86"/>
      <c s="305" r="T86"/>
      <c s="305" r="U86"/>
      <c s="305" r="V86"/>
      <c s="305" r="W86"/>
      <c s="305" r="X86"/>
      <c s="305" r="Y86"/>
      <c s="305" r="Z86"/>
      <c s="305" r="AA86"/>
      <c s="337" r="AB86"/>
      <c s="66" r="AC86"/>
      <c s="305" r="AD86"/>
      <c s="305" r="AE86"/>
    </row>
    <row customHeight="1" r="87" ht="20.25">
      <c s="283" r="A87"/>
      <c s="205" r="B87"/>
      <c s="192" r="C87"/>
      <c s="283" r="D87"/>
      <c s="283" r="E87"/>
      <c s="283" r="F87"/>
      <c s="283" r="G87"/>
      <c s="96" r="H87"/>
      <c s="273" r="I87"/>
      <c s="305" r="N87"/>
      <c s="337" r="O87"/>
      <c s="66" r="P87"/>
      <c s="305" r="Q87"/>
      <c s="305" r="T87"/>
      <c s="305" r="U87"/>
      <c s="305" r="V87"/>
      <c s="305" r="W87"/>
      <c s="305" r="X87"/>
      <c s="305" r="Y87"/>
      <c s="305" r="Z87"/>
      <c s="305" r="AA87"/>
      <c s="337" r="AB87"/>
      <c s="66" r="AC87"/>
      <c s="305" r="AD87"/>
      <c s="305" r="AE87"/>
    </row>
    <row customHeight="1" r="88" ht="20.25">
      <c s="283" r="A88"/>
      <c s="205" r="B88"/>
      <c s="192" r="C88"/>
      <c s="283" r="D88"/>
      <c s="283" r="E88"/>
      <c s="283" r="F88"/>
      <c s="283" r="G88"/>
      <c s="96" r="H88"/>
      <c s="273" r="I88"/>
      <c s="305" r="N88"/>
      <c s="337" r="O88"/>
      <c s="66" r="P88"/>
      <c s="305" r="Q88"/>
      <c s="305" r="T88"/>
      <c s="305" r="U88"/>
      <c s="305" r="V88"/>
      <c s="305" r="W88"/>
      <c s="305" r="X88"/>
      <c s="305" r="Y88"/>
      <c s="305" r="Z88"/>
      <c s="305" r="AA88"/>
      <c s="337" r="AB88"/>
      <c s="66" r="AC88"/>
      <c s="305" r="AD88"/>
      <c s="305" r="AE88"/>
    </row>
    <row customHeight="1" r="89" ht="20.25">
      <c s="283" r="A89"/>
      <c s="205" r="B89"/>
      <c s="192" r="C89"/>
      <c s="283" r="D89"/>
      <c s="283" r="E89"/>
      <c s="283" r="F89"/>
      <c s="283" r="G89"/>
      <c s="96" r="H89"/>
      <c s="273" r="I89"/>
      <c s="305" r="N89"/>
      <c s="337" r="O89"/>
      <c s="66" r="P89"/>
      <c s="305" r="Q89"/>
      <c s="305" r="T89"/>
      <c s="305" r="U89"/>
      <c s="305" r="V89"/>
      <c s="305" r="W89"/>
      <c s="305" r="X89"/>
      <c s="305" r="Y89"/>
      <c s="305" r="Z89"/>
      <c s="305" r="AA89"/>
      <c s="337" r="AB89"/>
      <c s="66" r="AC89"/>
      <c s="305" r="AD89"/>
      <c s="305" r="AE89"/>
      <c s="302" r="BC89"/>
      <c s="302" r="BD89"/>
      <c s="302" r="BE89"/>
    </row>
    <row customHeight="1" r="90" ht="20.25">
      <c s="283" r="A90"/>
      <c s="205" r="B90"/>
      <c s="192" r="C90"/>
      <c s="283" r="D90"/>
      <c s="283" r="E90"/>
      <c s="283" r="F90"/>
      <c s="283" r="G90"/>
      <c s="96" r="H90"/>
      <c s="273" r="I90"/>
      <c s="305" r="N90"/>
      <c s="337" r="O90"/>
      <c s="66" r="P90"/>
      <c s="305" r="Q90"/>
      <c s="305" r="T90"/>
      <c s="305" r="U90"/>
      <c s="305" r="V90"/>
      <c s="305" r="W90"/>
      <c s="305" r="X90"/>
      <c s="305" r="Y90"/>
      <c s="305" r="Z90"/>
      <c s="305" r="AA90"/>
      <c s="337" r="AB90"/>
      <c s="66" r="AC90"/>
      <c s="305" r="AD90"/>
      <c s="305" r="AE90"/>
      <c s="302" r="BC90"/>
      <c s="302" r="BD90"/>
      <c s="302" r="BE90"/>
    </row>
    <row customHeight="1" r="91" ht="20.25">
      <c s="283" r="A91"/>
      <c s="205" r="B91"/>
      <c s="192" r="C91"/>
      <c s="283" r="D91"/>
      <c s="283" r="E91"/>
      <c s="283" r="F91"/>
      <c s="283" r="G91"/>
      <c s="96" r="H91"/>
      <c s="273" r="I91"/>
      <c s="305" r="N91"/>
      <c s="337" r="O91"/>
      <c s="66" r="P91"/>
      <c s="305" r="Q91"/>
      <c s="305" r="T91"/>
      <c s="305" r="U91"/>
      <c s="305" r="V91"/>
      <c s="305" r="W91"/>
      <c s="305" r="X91"/>
      <c s="305" r="Y91"/>
      <c s="305" r="Z91"/>
      <c s="305" r="AA91"/>
      <c s="337" r="AB91"/>
      <c s="66" r="AC91"/>
      <c s="305" r="AD91"/>
      <c s="305" r="AE91"/>
      <c s="302" r="BC91"/>
      <c s="302" r="BD91"/>
      <c s="302" r="BE91"/>
    </row>
    <row customHeight="1" r="92" ht="20.25">
      <c s="283" r="A92"/>
      <c s="205" r="B92"/>
      <c s="192" r="C92"/>
      <c s="283" r="D92"/>
      <c s="283" r="E92"/>
      <c s="283" r="F92"/>
      <c s="283" r="G92"/>
      <c s="96" r="H92"/>
      <c s="273" r="I92"/>
      <c s="305" r="N92"/>
      <c s="337" r="O92"/>
      <c s="66" r="P92"/>
      <c s="305" r="Q92"/>
      <c s="305" r="T92"/>
      <c s="305" r="U92"/>
      <c s="305" r="V92"/>
      <c s="305" r="W92"/>
      <c s="305" r="X92"/>
      <c s="305" r="Y92"/>
      <c s="305" r="Z92"/>
      <c s="305" r="AA92"/>
      <c s="337" r="AB92"/>
      <c s="66" r="AC92"/>
      <c s="305" r="AD92"/>
      <c s="305" r="AE92"/>
      <c s="302" r="BC92"/>
      <c s="302" r="BD92"/>
      <c s="302" r="BE92"/>
    </row>
    <row customHeight="1" r="93" ht="20.25">
      <c s="283" r="A93"/>
      <c s="205" r="B93"/>
      <c s="192" r="C93"/>
      <c s="283" r="D93"/>
      <c s="283" r="E93"/>
      <c s="283" r="F93"/>
      <c s="283" r="G93"/>
      <c s="96" r="H93"/>
      <c s="273" r="I93"/>
      <c s="305" r="N93"/>
      <c s="337" r="O93"/>
      <c s="66" r="P93"/>
      <c s="305" r="Q93"/>
      <c s="305" r="T93"/>
      <c s="305" r="U93"/>
      <c s="305" r="V93"/>
      <c s="305" r="W93"/>
      <c s="305" r="X93"/>
      <c s="305" r="Y93"/>
      <c s="305" r="Z93"/>
      <c s="305" r="AA93"/>
      <c s="337" r="AB93"/>
      <c s="66" r="AC93"/>
      <c s="305" r="AD93"/>
      <c s="305" r="AE93"/>
      <c s="36" r="BC93"/>
      <c s="93" r="BD93"/>
      <c s="93" r="BE93"/>
      <c s="93" r="BF93"/>
      <c s="93" r="BG93"/>
    </row>
    <row customHeight="1" r="94" ht="20.25">
      <c s="283" r="A94"/>
      <c s="205" r="B94"/>
      <c s="192" r="C94"/>
      <c s="283" r="D94"/>
      <c s="283" r="E94"/>
      <c s="283" r="F94"/>
      <c s="283" r="G94"/>
      <c s="96" r="H94"/>
      <c s="273" r="I94"/>
      <c s="305" r="N94"/>
      <c s="337" r="O94"/>
      <c s="66" r="P94"/>
      <c s="305" r="Q94"/>
      <c s="305" r="T94"/>
      <c s="305" r="U94"/>
      <c s="305" r="V94"/>
      <c s="305" r="W94"/>
      <c s="305" r="X94"/>
      <c s="305" r="Y94"/>
      <c s="305" r="Z94"/>
      <c s="305" r="AA94"/>
      <c s="337" r="AB94"/>
      <c s="66" r="AC94"/>
      <c s="305" r="AD94"/>
      <c s="305" r="AE94"/>
      <c s="36" r="BB94"/>
      <c s="93" r="BD94"/>
      <c s="93" r="BE94"/>
      <c s="93" r="BF94"/>
      <c s="93" r="BG94"/>
    </row>
    <row customHeight="1" r="95" ht="20.25">
      <c s="283" r="A95"/>
      <c s="205" r="B95"/>
      <c s="192" r="C95"/>
      <c s="283" r="D95"/>
      <c s="283" r="E95"/>
      <c s="283" r="F95"/>
      <c s="283" r="G95"/>
      <c s="96" r="H95"/>
      <c s="273" r="I95"/>
      <c s="305" r="N95"/>
      <c s="337" r="O95"/>
      <c s="66" r="P95"/>
      <c s="305" r="Q95"/>
      <c s="305" r="T95"/>
      <c s="305" r="U95"/>
      <c s="305" r="V95"/>
      <c s="305" r="W95"/>
      <c s="305" r="X95"/>
      <c s="305" r="Y95"/>
      <c s="305" r="Z95"/>
      <c s="305" r="AA95"/>
      <c s="337" r="AB95"/>
      <c s="66" r="AC95"/>
      <c s="305" r="AD95"/>
      <c s="305" r="AE95"/>
      <c s="36" r="BB95"/>
      <c s="93" r="BD95"/>
      <c s="93" r="BE95"/>
      <c s="93" r="BF95"/>
      <c s="93" r="BG95"/>
    </row>
    <row customHeight="1" r="96" ht="20.25">
      <c s="283" r="A96"/>
      <c s="205" r="B96"/>
      <c s="192" r="C96"/>
      <c s="283" r="D96"/>
      <c s="283" r="E96"/>
      <c s="283" r="F96"/>
      <c s="283" r="G96"/>
      <c s="96" r="H96"/>
      <c s="273" r="I96"/>
      <c s="305" r="N96"/>
      <c s="337" r="O96"/>
      <c s="66" r="P96"/>
      <c s="305" r="Q96"/>
      <c s="305" r="T96"/>
      <c s="305" r="U96"/>
      <c s="305" r="V96"/>
      <c s="305" r="W96"/>
      <c s="305" r="X96"/>
      <c s="305" r="Y96"/>
      <c s="305" r="Z96"/>
      <c s="305" r="AA96"/>
      <c s="337" r="AB96"/>
      <c s="66" r="AC96"/>
      <c s="305" r="AD96"/>
      <c s="305" r="AE96"/>
      <c s="93" r="BF96"/>
      <c s="93" r="BG96"/>
    </row>
    <row customHeight="1" r="97" ht="20.25">
      <c s="328" r="A97"/>
      <c s="333" r="B97"/>
      <c s="355" r="C97"/>
      <c s="328" r="D97"/>
      <c s="328" r="E97"/>
      <c s="328" r="F97"/>
      <c s="328" r="G97"/>
      <c s="18" r="H97"/>
      <c s="71" r="I97"/>
      <c s="355" r="J97"/>
      <c s="355" r="K97"/>
      <c s="355" r="L97"/>
      <c s="355" r="M97"/>
      <c s="43" r="N97"/>
      <c s="187" r="O97"/>
      <c s="288" r="P97"/>
      <c s="43" r="Q97"/>
      <c s="355" r="R97"/>
      <c s="355" r="S97"/>
      <c s="43" r="T97"/>
      <c s="43" r="U97"/>
      <c s="43" r="V97"/>
      <c s="43" r="W97"/>
      <c s="43" r="X97"/>
      <c s="43" r="Y97"/>
      <c s="43" r="Z97"/>
      <c s="43" r="AA97"/>
      <c s="187" r="AB97"/>
      <c s="288" r="AC97"/>
      <c s="43" r="AD97"/>
      <c s="43" r="AE97"/>
      <c s="355" r="AF97"/>
      <c s="355" r="AG97"/>
      <c s="355" r="AH97"/>
      <c s="355" r="AI97"/>
      <c s="355" r="AJ97"/>
      <c s="355" r="AK97"/>
      <c s="355" r="AL97"/>
      <c s="355" r="AM97"/>
      <c s="355" r="AN97"/>
      <c s="355" r="AO97"/>
      <c s="355" r="AP97"/>
      <c s="355" r="AQ97"/>
      <c s="355" r="AR97"/>
      <c s="355" r="AS97"/>
      <c s="355" r="AT97"/>
      <c s="355" r="AU97"/>
      <c s="355" r="AV97"/>
      <c s="355" r="AW97"/>
      <c s="355" r="AX97"/>
      <c s="355" r="AY97"/>
      <c s="355" r="AZ97"/>
      <c s="355" r="BA97"/>
      <c s="355" r="BB97"/>
      <c s="355" r="BC97"/>
      <c s="355" r="BD97"/>
      <c s="355" r="BE97"/>
      <c s="303" r="BF97"/>
      <c s="303" r="BG97"/>
      <c s="355" r="BH97"/>
      <c s="355" r="BI97"/>
      <c s="355" r="BJ97"/>
      <c s="355" r="BK97"/>
      <c s="355" r="BL97"/>
      <c s="355" r="BM97"/>
      <c s="355" r="BN97"/>
      <c s="355" r="BO97"/>
      <c s="355" r="BP97"/>
      <c s="355" r="BQ97"/>
      <c s="355" r="BR97"/>
      <c s="355" r="BS97"/>
    </row>
    <row customHeight="1" r="98" ht="20.25">
      <c s="328" r="A98"/>
      <c s="333" r="B98"/>
      <c s="355" r="C98"/>
      <c s="328" r="D98"/>
      <c s="328" r="E98"/>
      <c s="328" r="F98"/>
      <c s="328" r="G98"/>
      <c s="18" r="H98"/>
      <c s="71" r="I98"/>
      <c s="355" r="J98"/>
      <c s="355" r="K98"/>
      <c s="355" r="L98"/>
      <c s="355" r="M98"/>
      <c s="43" r="N98"/>
      <c s="187" r="O98"/>
      <c s="288" r="P98"/>
      <c s="43" r="Q98"/>
      <c s="355" r="R98"/>
      <c s="355" r="S98"/>
      <c s="43" r="T98"/>
      <c s="43" r="U98"/>
      <c s="43" r="V98"/>
      <c s="43" r="W98"/>
      <c s="43" r="X98"/>
      <c s="43" r="Y98"/>
      <c s="43" r="Z98"/>
      <c s="43" r="AA98"/>
      <c s="187" r="AB98"/>
      <c s="288" r="AC98"/>
      <c s="43" r="AD98"/>
      <c s="43" r="AE98"/>
      <c s="355" r="AF98"/>
      <c s="355" r="AG98"/>
      <c s="355" r="AH98"/>
      <c s="355" r="AI98"/>
      <c s="355" r="AJ98"/>
      <c s="355" r="AK98"/>
      <c s="355" r="AL98"/>
      <c s="355" r="AM98"/>
      <c s="355" r="AN98"/>
      <c s="355" r="AO98"/>
      <c s="355" r="AP98"/>
      <c s="355" r="AQ98"/>
      <c s="355" r="AR98"/>
      <c s="355" r="AS98"/>
      <c s="355" r="AT98"/>
      <c s="355" r="AU98"/>
      <c s="355" r="AV98"/>
      <c s="355" r="AW98"/>
      <c s="355" r="AX98"/>
      <c s="355" r="AY98"/>
      <c s="355" r="AZ98"/>
      <c s="355" r="BA98"/>
      <c s="355" r="BB98"/>
      <c s="355" r="BC98"/>
      <c s="303" r="BD98"/>
      <c s="303" r="BE98"/>
      <c s="43" r="BF98"/>
      <c s="43" r="BG98"/>
      <c s="355" r="BH98"/>
      <c s="355" r="BI98"/>
      <c s="355" r="BJ98"/>
      <c s="355" r="BK98"/>
      <c s="355" r="BL98"/>
      <c s="355" r="BM98"/>
      <c s="355" r="BN98"/>
      <c s="355" r="BO98"/>
      <c s="355" r="BP98"/>
      <c s="355" r="BQ98"/>
      <c s="355" r="BR98"/>
      <c s="355" r="BS98"/>
    </row>
    <row customHeight="1" r="99" ht="20.25">
      <c s="283" r="A99"/>
      <c s="205" r="B99"/>
      <c s="192" r="C99"/>
      <c s="283" r="D99"/>
      <c s="283" r="E99"/>
      <c s="283" r="F99"/>
      <c s="283" r="G99"/>
      <c s="96" r="H99"/>
      <c s="273" r="I99"/>
      <c s="305" r="N99"/>
      <c s="337" r="O99"/>
      <c s="66" r="P99"/>
      <c s="305" r="Q99"/>
      <c s="305" r="T99"/>
      <c s="305" r="U99"/>
      <c s="305" r="V99"/>
      <c s="305" r="W99"/>
      <c s="305" r="X99"/>
      <c s="305" r="Y99"/>
      <c s="305" r="Z99"/>
      <c s="305" r="AA99"/>
      <c s="337" r="AB99"/>
      <c s="66" r="AC99"/>
      <c s="305" r="AD99"/>
      <c s="305" r="AE99"/>
    </row>
    <row customHeight="1" r="100" ht="20.25">
      <c s="283" r="A100"/>
      <c s="205" r="B100"/>
      <c s="192" r="C100"/>
      <c s="283" r="D100"/>
      <c s="283" r="E100"/>
      <c s="283" r="F100"/>
      <c s="283" r="G100"/>
      <c s="96" r="H100"/>
      <c s="273" r="I100"/>
      <c s="305" r="N100"/>
      <c s="337" r="O100"/>
      <c s="66" r="P100"/>
      <c s="305" r="Q100"/>
      <c s="305" r="T100"/>
      <c s="305" r="U100"/>
      <c s="305" r="V100"/>
      <c s="305" r="W100"/>
      <c s="305" r="X100"/>
      <c s="305" r="Y100"/>
      <c s="305" r="Z100"/>
      <c s="305" r="AA100"/>
      <c s="337" r="AB100"/>
      <c s="66" r="AC100"/>
      <c s="305" r="AD100"/>
      <c s="305" r="AE100"/>
    </row>
    <row customHeight="1" r="101" ht="20.25">
      <c s="283" r="A101"/>
      <c s="205" r="B101"/>
      <c s="192" r="C101"/>
      <c s="283" r="D101"/>
      <c s="283" r="E101"/>
      <c s="283" r="F101"/>
      <c s="283" r="G101"/>
      <c s="96" r="H101"/>
      <c s="273" r="I101"/>
      <c s="305" r="N101"/>
      <c s="337" r="O101"/>
      <c s="66" r="P101"/>
      <c s="305" r="Q101"/>
      <c s="305" r="T101"/>
      <c s="305" r="U101"/>
      <c s="305" r="V101"/>
      <c s="305" r="W101"/>
      <c s="305" r="X101"/>
      <c s="305" r="Y101"/>
      <c s="305" r="Z101"/>
      <c s="305" r="AA101"/>
      <c s="337" r="AB101"/>
      <c s="66" r="AC101"/>
      <c s="305" r="AD101"/>
      <c s="305" r="AE101"/>
    </row>
    <row customHeight="1" r="102" ht="20.25">
      <c s="283" r="A102"/>
      <c s="205" r="B102"/>
      <c s="192" r="C102"/>
      <c s="283" r="D102"/>
      <c s="283" r="E102"/>
      <c s="283" r="F102"/>
      <c s="283" r="G102"/>
      <c s="96" r="H102"/>
      <c s="273" r="I102"/>
      <c s="305" r="N102"/>
      <c s="337" r="O102"/>
      <c s="66" r="P102"/>
      <c s="305" r="Q102"/>
      <c s="305" r="T102"/>
      <c s="305" r="U102"/>
      <c s="305" r="V102"/>
      <c s="305" r="W102"/>
      <c s="305" r="X102"/>
      <c s="305" r="Y102"/>
      <c s="305" r="Z102"/>
      <c s="305" r="AA102"/>
      <c s="337" r="AB102"/>
      <c s="66" r="AC102"/>
      <c s="305" r="AD102"/>
      <c s="305" r="AE102"/>
      <c s="36" r="BB102"/>
      <c s="93" r="BD102"/>
      <c s="93" r="BE102"/>
      <c s="93" r="BF102"/>
      <c s="93" r="BG102"/>
    </row>
    <row customHeight="1" r="103" ht="20.25">
      <c s="283" r="A103"/>
      <c s="205" r="B103"/>
      <c s="192" r="C103"/>
      <c s="283" r="D103"/>
      <c s="283" r="E103"/>
      <c s="283" r="F103"/>
      <c s="283" r="G103"/>
      <c s="96" r="H103"/>
      <c s="273" r="I103"/>
      <c s="305" r="N103"/>
      <c s="337" r="O103"/>
      <c s="66" r="P103"/>
      <c s="305" r="Q103"/>
      <c s="305" r="T103"/>
      <c s="305" r="U103"/>
      <c s="305" r="V103"/>
      <c s="305" r="W103"/>
      <c s="305" r="X103"/>
      <c s="305" r="Y103"/>
      <c s="305" r="Z103"/>
      <c s="305" r="AA103"/>
      <c s="337" r="AB103"/>
      <c s="66" r="AC103"/>
      <c s="305" r="AD103"/>
      <c s="305" r="AE103"/>
    </row>
    <row customHeight="1" r="104" ht="20.25">
      <c s="283" r="A104"/>
      <c s="205" r="B104"/>
      <c s="192" r="C104"/>
      <c s="283" r="D104"/>
      <c s="283" r="E104"/>
      <c s="283" r="F104"/>
      <c s="283" r="G104"/>
      <c s="96" r="H104"/>
      <c s="273" r="I104"/>
      <c s="305" r="N104"/>
      <c s="337" r="O104"/>
      <c s="66" r="P104"/>
      <c s="305" r="Q104"/>
      <c s="305" r="T104"/>
      <c s="305" r="U104"/>
      <c s="305" r="V104"/>
      <c s="305" r="W104"/>
      <c s="305" r="X104"/>
      <c s="305" r="Y104"/>
      <c s="305" r="Z104"/>
      <c s="305" r="AA104"/>
      <c s="337" r="AB104"/>
      <c s="66" r="AC104"/>
      <c s="305" r="AD104"/>
      <c s="305" r="AE104"/>
      <c s="93" r="BD104"/>
      <c s="93" r="BE104"/>
      <c s="93" r="BF104"/>
      <c s="93" r="BG104"/>
    </row>
    <row customHeight="1" r="105" ht="20.25">
      <c s="283" r="A105"/>
      <c s="205" r="B105"/>
      <c s="192" r="C105"/>
      <c s="283" r="D105"/>
      <c s="283" r="E105"/>
      <c s="283" r="F105"/>
      <c s="283" r="G105"/>
      <c s="96" r="H105"/>
      <c s="273" r="I105"/>
      <c s="305" r="N105"/>
      <c s="337" r="O105"/>
      <c s="66" r="P105"/>
      <c s="305" r="Q105"/>
      <c s="305" r="T105"/>
      <c s="305" r="U105"/>
      <c s="305" r="V105"/>
      <c s="305" r="W105"/>
      <c s="305" r="X105"/>
      <c s="305" r="Y105"/>
      <c s="305" r="Z105"/>
      <c s="305" r="AA105"/>
      <c s="337" r="AB105"/>
      <c s="66" r="AC105"/>
      <c s="305" r="AD105"/>
      <c s="305" r="AE105"/>
    </row>
    <row customHeight="1" r="106" ht="20.25">
      <c s="283" r="A106"/>
      <c s="205" r="B106"/>
      <c s="192" r="C106"/>
      <c s="283" r="D106"/>
      <c s="283" r="E106"/>
      <c s="283" r="F106"/>
      <c s="283" r="G106"/>
      <c s="96" r="H106"/>
      <c s="273" r="I106"/>
      <c s="305" r="N106"/>
      <c s="337" r="O106"/>
      <c s="66" r="P106"/>
      <c s="305" r="Q106"/>
      <c s="305" r="T106"/>
      <c s="305" r="U106"/>
      <c s="305" r="V106"/>
      <c s="305" r="W106"/>
      <c s="305" r="X106"/>
      <c s="305" r="Y106"/>
      <c s="305" r="Z106"/>
      <c s="305" r="AA106"/>
      <c s="337" r="AB106"/>
      <c s="66" r="AC106"/>
      <c s="305" r="AD106"/>
      <c s="305" r="AE106"/>
    </row>
    <row customHeight="1" r="107" ht="20.25">
      <c s="283" r="A107"/>
      <c s="205" r="B107"/>
      <c s="192" r="C107"/>
      <c s="283" r="D107"/>
      <c s="283" r="E107"/>
      <c s="283" r="F107"/>
      <c s="283" r="G107"/>
      <c s="96" r="H107"/>
      <c s="273" r="I107"/>
      <c s="305" r="N107"/>
      <c s="337" r="O107"/>
      <c s="66" r="P107"/>
      <c s="305" r="Q107"/>
      <c s="305" r="T107"/>
      <c s="305" r="U107"/>
      <c s="305" r="V107"/>
      <c s="305" r="W107"/>
      <c s="305" r="X107"/>
      <c s="305" r="Y107"/>
      <c s="305" r="Z107"/>
      <c s="305" r="AA107"/>
      <c s="305" r="AB107"/>
      <c s="305" r="AC107"/>
      <c s="305" r="AD107"/>
      <c s="305" r="AE107"/>
      <c s="305" r="AH107"/>
      <c s="305" r="AI107"/>
      <c s="305" r="AJ107"/>
      <c s="305" r="AK107"/>
      <c s="305" r="AL107"/>
      <c s="305" r="AM107"/>
      <c s="305" r="AN107"/>
      <c s="305" r="AO107"/>
    </row>
    <row customHeight="1" r="108" ht="20.25">
      <c s="283" r="A108"/>
      <c s="205" r="B108"/>
      <c s="192" r="C108"/>
      <c s="283" r="D108"/>
      <c s="283" r="E108"/>
      <c s="283" r="F108"/>
      <c s="283" r="G108"/>
      <c s="96" r="H108"/>
      <c s="273" r="I108"/>
      <c s="305" r="N108"/>
      <c s="337" r="O108"/>
      <c s="66" r="P108"/>
      <c s="305" r="Q108"/>
      <c s="305" r="T108"/>
      <c s="305" r="U108"/>
      <c s="305" r="V108"/>
      <c s="305" r="W108"/>
      <c s="305" r="X108"/>
      <c s="305" r="Y108"/>
      <c s="305" r="Z108"/>
      <c s="305" r="AA108"/>
      <c s="305" r="AB108"/>
      <c s="305" r="AC108"/>
      <c s="305" r="AD108"/>
      <c s="305" r="AE108"/>
      <c s="305" r="AH108"/>
      <c s="305" r="AI108"/>
      <c s="305" r="AJ108"/>
      <c s="305" r="AK108"/>
      <c s="305" r="AL108"/>
      <c s="305" r="AM108"/>
      <c s="305" r="AN108"/>
      <c s="305" r="AO108"/>
    </row>
    <row customHeight="1" r="109" ht="20.25">
      <c s="283" r="A109"/>
      <c s="205" r="B109"/>
      <c s="192" r="C109"/>
      <c s="283" r="D109"/>
      <c s="283" r="E109"/>
      <c s="283" r="F109"/>
      <c s="283" r="G109"/>
      <c s="193" r="H109"/>
      <c s="219" r="I109"/>
      <c s="192" r="J109"/>
      <c s="192" r="K109"/>
      <c s="192" r="L109"/>
      <c s="192" r="M109"/>
      <c s="12" r="N109"/>
      <c s="215" r="O109"/>
      <c s="315" r="P109"/>
      <c s="12" r="Q109"/>
      <c s="192" r="R109"/>
      <c s="192" r="S109"/>
      <c s="12" r="T109"/>
      <c s="12" r="U109"/>
      <c s="12" r="V109"/>
      <c s="12" r="W109"/>
      <c s="12" r="X109"/>
      <c s="12" r="Y109"/>
      <c s="12" r="Z109"/>
      <c s="12" r="AA109"/>
      <c s="12" r="AB109"/>
      <c s="12" r="AC109"/>
      <c s="12" r="AD109"/>
      <c s="12" r="AE109"/>
      <c s="192" r="AF109"/>
      <c s="192" r="AG109"/>
      <c s="12" r="AH109"/>
      <c s="12" r="AI109"/>
      <c s="12" r="AJ109"/>
      <c s="12" r="AK109"/>
      <c s="12" r="AL109"/>
      <c s="12" r="AM109"/>
      <c s="189" r="AN109"/>
      <c s="189" r="AO109"/>
      <c s="192" r="AP109"/>
      <c s="192" r="AQ109"/>
      <c s="192" r="AR109"/>
      <c s="192" r="AS109"/>
      <c s="192" r="AT109"/>
      <c s="192" r="AU109"/>
      <c s="192" r="AV109"/>
      <c s="192" r="AW109"/>
      <c s="192" r="AX109"/>
      <c s="192" r="AY109"/>
      <c s="192" r="AZ109"/>
      <c s="192" r="BA109"/>
      <c s="192" r="BB109"/>
      <c s="192" r="BC109"/>
      <c s="192" r="BD109"/>
      <c s="192" r="BE109"/>
      <c s="192" r="BF109"/>
      <c s="192" r="BG109"/>
      <c s="192" r="BH109"/>
      <c s="192" r="BI109"/>
      <c s="192" r="BJ109"/>
      <c s="192" r="BK109"/>
      <c s="192" r="BL109"/>
      <c s="192" r="BM109"/>
      <c s="192" r="BN109"/>
      <c s="192" r="BO109"/>
      <c s="192" r="BP109"/>
      <c s="192" r="BQ109"/>
      <c s="192" r="BR109"/>
      <c s="192" r="BS109"/>
    </row>
    <row customHeight="1" r="110" ht="20.25">
      <c s="328" r="A110"/>
      <c s="333" r="B110"/>
      <c s="195" r="C110"/>
      <c s="328" r="D110"/>
      <c s="328" r="E110"/>
      <c s="328" r="F110"/>
      <c s="328" r="G110"/>
      <c s="18" r="H110"/>
      <c s="71" r="I110"/>
      <c s="355" r="J110"/>
      <c s="355" r="K110"/>
      <c s="355" r="L110"/>
      <c s="355" r="M110"/>
      <c s="43" r="N110"/>
      <c s="187" r="O110"/>
      <c s="288" r="P110"/>
      <c s="43" r="Q110"/>
      <c s="355" r="R110"/>
      <c s="355" r="S110"/>
      <c s="43" r="T110"/>
      <c s="43" r="U110"/>
      <c s="43" r="V110"/>
      <c s="43" r="W110"/>
      <c s="43" r="X110"/>
      <c s="43" r="Y110"/>
      <c s="43" r="Z110"/>
      <c s="43" r="AA110"/>
      <c s="43" r="AB110"/>
      <c s="43" r="AC110"/>
      <c s="43" r="AD110"/>
      <c s="43" r="AE110"/>
      <c s="355" r="AF110"/>
      <c s="355" r="AG110"/>
      <c s="43" r="AH110"/>
      <c s="43" r="AI110"/>
      <c s="43" r="AJ110"/>
      <c s="43" r="AK110"/>
      <c s="43" r="AL110"/>
      <c s="43" r="AM110"/>
      <c s="43" r="AN110"/>
      <c s="43" r="AO110"/>
      <c s="355" r="AP110"/>
      <c s="355" r="AQ110"/>
      <c s="355" r="AR110"/>
      <c s="355" r="AS110"/>
      <c s="355" r="AT110"/>
      <c s="355" r="AU110"/>
      <c s="355" r="AV110"/>
      <c s="355" r="AW110"/>
      <c s="355" r="AX110"/>
      <c s="355" r="AY110"/>
      <c s="355" r="AZ110"/>
      <c s="355" r="BA110"/>
      <c s="355" r="BB110"/>
      <c s="355" r="BC110"/>
      <c s="355" r="BD110"/>
      <c s="355" r="BE110"/>
      <c s="355" r="BF110"/>
      <c s="355" r="BG110"/>
      <c s="355" r="BH110"/>
      <c s="355" r="BI110"/>
      <c s="355" r="BJ110"/>
      <c s="355" r="BK110"/>
      <c s="355" r="BL110"/>
      <c s="355" r="BM110"/>
      <c s="355" r="BN110"/>
      <c s="355" r="BO110"/>
      <c s="355" r="BP110"/>
      <c s="355" r="BQ110"/>
      <c s="355" r="BR110"/>
      <c s="355" r="BS110"/>
    </row>
    <row customHeight="1" r="111" ht="20.25">
      <c s="283" r="A111"/>
      <c s="205" r="B111"/>
      <c s="192" r="C111"/>
      <c s="283" r="D111"/>
      <c s="283" r="E111"/>
      <c s="283" r="F111"/>
      <c s="283" r="G111"/>
      <c s="193" r="H111"/>
      <c s="219" r="I111"/>
      <c s="192" r="J111"/>
      <c s="192" r="K111"/>
      <c s="193" r="L111"/>
      <c s="219" r="M111"/>
      <c s="12" r="N111"/>
      <c s="215" r="O111"/>
      <c s="251" r="P111"/>
      <c s="218" r="Q111"/>
      <c s="219" r="R111"/>
      <c s="192" r="S111"/>
      <c s="12" r="T111"/>
      <c s="12" r="U111"/>
      <c s="12" r="V111"/>
      <c s="12" r="W111"/>
      <c s="12" r="X111"/>
      <c s="12" r="Y111"/>
      <c s="12" r="Z111"/>
      <c s="12" r="AA111"/>
      <c s="12" r="AB111"/>
      <c s="12" r="AC111"/>
      <c s="192" r="AD111"/>
      <c s="192" r="AE111"/>
      <c s="192" r="AF111"/>
      <c s="192" r="AG111"/>
      <c s="192" r="AH111"/>
      <c s="192" r="AI111"/>
      <c s="192" r="AJ111"/>
      <c s="192" r="AK111"/>
      <c s="192" r="AL111"/>
      <c s="192" r="AM111"/>
      <c s="192" r="AN111"/>
      <c s="192" r="AO111"/>
      <c s="192" r="AP111"/>
      <c s="192" r="AQ111"/>
      <c s="192" r="AR111"/>
      <c s="192" r="AS111"/>
      <c s="245" r="AT111"/>
      <c s="192" r="AU111"/>
      <c s="192" r="AV111"/>
      <c s="192" r="AW111"/>
      <c s="192" r="AX111"/>
      <c s="192" r="AY111"/>
      <c s="193" r="AZ111"/>
      <c s="219" r="BA111"/>
      <c s="296" r="BB111"/>
      <c s="219" r="BC111"/>
      <c s="192" r="BD111"/>
      <c s="192" r="BE111"/>
      <c s="192" r="BF111"/>
      <c s="192" r="BG111"/>
      <c s="192" r="BH111"/>
      <c s="192" r="BI111"/>
      <c s="192" r="BJ111"/>
      <c s="192" r="BK111"/>
      <c s="192" r="BL111"/>
      <c s="192" r="BM111"/>
      <c s="192" r="BN111"/>
      <c s="192" r="BO111"/>
      <c s="192" r="BP111"/>
      <c s="192" r="BQ111"/>
      <c s="192" r="BR111"/>
      <c s="192" r="BS111"/>
    </row>
    <row customHeight="1" r="112" ht="20.25">
      <c s="283" r="A112"/>
      <c s="205" r="B112"/>
      <c s="192" r="C112"/>
      <c s="283" r="D112"/>
      <c s="283" r="E112"/>
      <c s="283" r="F112"/>
      <c s="283" r="G112"/>
      <c s="193" r="H112"/>
      <c s="219" r="I112"/>
      <c s="192" r="J112"/>
      <c s="192" r="K112"/>
      <c s="193" r="L112"/>
      <c s="219" r="M112"/>
      <c s="12" r="N112"/>
      <c s="215" r="O112"/>
      <c s="251" r="P112"/>
      <c s="218" r="Q112"/>
      <c s="219" r="R112"/>
      <c s="192" r="S112"/>
      <c s="12" r="T112"/>
      <c s="12" r="U112"/>
      <c s="12" r="V112"/>
      <c s="12" r="W112"/>
      <c s="12" r="X112"/>
      <c s="12" r="Y112"/>
      <c s="12" r="Z112"/>
      <c s="12" r="AA112"/>
      <c s="12" r="AB112"/>
      <c s="12" r="AC112"/>
      <c s="192" r="AD112"/>
      <c s="192" r="AE112"/>
      <c s="192" r="AF112"/>
      <c s="192" r="AG112"/>
      <c s="192" r="AH112"/>
      <c s="192" r="AI112"/>
      <c s="192" r="AJ112"/>
      <c s="192" r="AK112"/>
      <c s="192" r="AL112"/>
      <c s="192" r="AM112"/>
      <c s="192" r="AN112"/>
      <c s="192" r="AO112"/>
      <c s="192" r="AP112"/>
      <c s="192" r="AQ112"/>
      <c s="192" r="AR112"/>
      <c s="192" r="AS112"/>
      <c s="245" r="AT112"/>
      <c s="245" r="AU112"/>
      <c s="245" r="AV112"/>
      <c s="12" r="AW112"/>
      <c s="265" r="AX112"/>
      <c s="265" r="AY112"/>
      <c s="316" r="AZ112"/>
      <c s="219" r="BA112"/>
      <c s="193" r="BB112"/>
      <c s="219" r="BC112"/>
      <c s="192" r="BD112"/>
      <c s="192" r="BE112"/>
      <c s="192" r="BF112"/>
      <c s="192" r="BG112"/>
      <c s="192" r="BH112"/>
      <c s="192" r="BI112"/>
      <c s="192" r="BJ112"/>
      <c s="192" r="BK112"/>
      <c s="192" r="BL112"/>
      <c s="192" r="BM112"/>
      <c s="192" r="BN112"/>
      <c s="192" r="BO112"/>
      <c s="192" r="BP112"/>
      <c s="192" r="BQ112"/>
      <c s="192" r="BR112"/>
      <c s="192" r="BS112"/>
    </row>
    <row customHeight="1" r="113" ht="20.25">
      <c s="283" r="A113"/>
      <c s="205" r="B113"/>
      <c s="192" r="C113"/>
      <c s="283" r="D113"/>
      <c s="283" r="E113"/>
      <c s="283" r="F113"/>
      <c s="283" r="G113"/>
      <c s="193" r="H113"/>
      <c s="219" r="I113"/>
      <c s="192" r="J113"/>
      <c s="192" r="K113"/>
      <c s="193" r="L113"/>
      <c s="219" r="M113"/>
      <c s="12" r="N113"/>
      <c s="215" r="O113"/>
      <c s="251" r="P113"/>
      <c s="218" r="Q113"/>
      <c s="219" r="R113"/>
      <c s="192" r="S113"/>
      <c s="12" r="T113"/>
      <c s="12" r="U113"/>
      <c s="12" r="V113"/>
      <c s="12" r="W113"/>
      <c s="12" r="X113"/>
      <c s="12" r="Y113"/>
      <c s="12" r="Z113"/>
      <c s="12" r="AA113"/>
      <c s="12" r="AB113"/>
      <c s="12" r="AC113"/>
      <c s="192" r="AD113"/>
      <c s="192" r="AE113"/>
      <c s="192" r="AF113"/>
      <c s="192" r="AG113"/>
      <c s="192" r="AH113"/>
      <c s="192" r="AI113"/>
      <c s="192" r="AJ113"/>
      <c s="192" r="AK113"/>
      <c s="192" r="AL113"/>
      <c s="192" r="AM113"/>
      <c s="192" r="AN113"/>
      <c s="192" r="AO113"/>
      <c s="192" r="AP113"/>
      <c s="192" r="AQ113"/>
      <c s="192" r="AR113"/>
      <c s="192" r="AS113"/>
      <c s="245" r="AT113"/>
      <c s="118" r="AU113"/>
      <c s="118" r="AV113"/>
      <c s="12" r="AW113"/>
      <c s="192" r="AX113"/>
      <c s="192" r="AY113"/>
      <c s="193" r="AZ113"/>
      <c s="219" r="BA113"/>
      <c s="193" r="BB113"/>
      <c s="219" r="BC113"/>
      <c s="192" r="BD113"/>
      <c s="192" r="BE113"/>
      <c s="192" r="BF113"/>
      <c s="192" r="BG113"/>
      <c s="192" r="BH113"/>
      <c s="192" r="BI113"/>
      <c s="192" r="BJ113"/>
      <c s="192" r="BK113"/>
      <c s="192" r="BL113"/>
      <c s="192" r="BM113"/>
      <c s="192" r="BN113"/>
      <c s="192" r="BO113"/>
      <c s="192" r="BP113"/>
      <c s="192" r="BQ113"/>
      <c s="192" r="BR113"/>
      <c s="192" r="BS113"/>
    </row>
    <row customHeight="1" r="114" ht="20.25">
      <c s="283" r="A114"/>
      <c s="205" r="B114"/>
      <c s="192" r="C114"/>
      <c s="283" r="D114"/>
      <c s="283" r="E114"/>
      <c s="283" r="F114"/>
      <c s="283" r="G114"/>
      <c s="193" r="H114"/>
      <c s="219" r="I114"/>
      <c s="192" r="J114"/>
      <c s="192" r="K114"/>
      <c s="193" r="L114"/>
      <c s="219" r="M114"/>
      <c s="12" r="N114"/>
      <c s="215" r="O114"/>
      <c s="251" r="P114"/>
      <c s="218" r="Q114"/>
      <c s="219" r="R114"/>
      <c s="192" r="S114"/>
      <c s="12" r="T114"/>
      <c s="12" r="U114"/>
      <c s="12" r="V114"/>
      <c s="12" r="W114"/>
      <c s="12" r="X114"/>
      <c s="12" r="Y114"/>
      <c s="12" r="Z114"/>
      <c s="12" r="AA114"/>
      <c s="12" r="AB114"/>
      <c s="12" r="AC114"/>
      <c s="192" r="AD114"/>
      <c s="192" r="AE114"/>
      <c s="192" r="AF114"/>
      <c s="192" r="AG114"/>
      <c s="192" r="AH114"/>
      <c s="192" r="AI114"/>
      <c s="192" r="AJ114"/>
      <c s="192" r="AK114"/>
      <c s="192" r="AL114"/>
      <c s="192" r="AM114"/>
      <c s="192" r="AN114"/>
      <c s="192" r="AO114"/>
      <c s="192" r="AP114"/>
      <c s="192" r="AQ114"/>
      <c s="192" r="AR114"/>
      <c s="192" r="AS114"/>
      <c s="245" r="AT114"/>
      <c s="192" r="AU114"/>
      <c s="118" r="AV114"/>
      <c s="192" r="AW114"/>
      <c s="192" r="AX114"/>
      <c s="192" r="AY114"/>
      <c s="193" r="AZ114"/>
      <c s="330" r="BA114"/>
      <c s="296" r="BB114"/>
      <c s="219" r="BC114"/>
      <c s="192" r="BD114"/>
      <c s="192" r="BE114"/>
      <c s="192" r="BF114"/>
      <c s="192" r="BG114"/>
      <c s="192" r="BH114"/>
      <c s="192" r="BI114"/>
      <c s="192" r="BJ114"/>
      <c s="192" r="BK114"/>
      <c s="192" r="BL114"/>
      <c s="192" r="BM114"/>
      <c s="192" r="BN114"/>
      <c s="192" r="BO114"/>
      <c s="192" r="BP114"/>
      <c s="192" r="BQ114"/>
      <c s="192" r="BR114"/>
      <c s="192" r="BS114"/>
    </row>
    <row customHeight="1" r="115" ht="20.25">
      <c s="283" r="A115"/>
      <c s="205" r="B115"/>
      <c s="192" r="C115"/>
      <c s="283" r="D115"/>
      <c s="283" r="E115"/>
      <c s="283" r="F115"/>
      <c s="283" r="G115"/>
      <c s="193" r="H115"/>
      <c s="219" r="I115"/>
      <c s="192" r="J115"/>
      <c s="192" r="K115"/>
      <c s="193" r="L115"/>
      <c s="219" r="M115"/>
      <c s="12" r="N115"/>
      <c s="215" r="O115"/>
      <c s="251" r="P115"/>
      <c s="218" r="Q115"/>
      <c s="219" r="R115"/>
      <c s="192" r="S115"/>
      <c s="12" r="T115"/>
      <c s="12" r="U115"/>
      <c s="12" r="V115"/>
      <c s="12" r="W115"/>
      <c s="12" r="X115"/>
      <c s="12" r="Y115"/>
      <c s="12" r="Z115"/>
      <c s="12" r="AA115"/>
      <c s="12" r="AB115"/>
      <c s="12" r="AC115"/>
      <c s="192" r="AD115"/>
      <c s="192" r="AE115"/>
      <c s="192" r="AF115"/>
      <c s="192" r="AG115"/>
      <c s="192" r="AH115"/>
      <c s="192" r="AI115"/>
      <c s="192" r="AJ115"/>
      <c s="192" r="AK115"/>
      <c s="192" r="AL115"/>
      <c s="192" r="AM115"/>
      <c s="192" r="AN115"/>
      <c s="192" r="AO115"/>
      <c s="192" r="AP115"/>
      <c s="192" r="AQ115"/>
      <c s="192" r="AR115"/>
      <c s="192" r="AS115"/>
      <c s="245" r="AT115"/>
      <c s="192" r="AU115"/>
      <c s="192" r="AV115"/>
      <c s="118" r="AW115"/>
      <c s="192" r="AX115"/>
      <c s="192" r="AY115"/>
      <c s="193" r="AZ115"/>
      <c s="330" r="BA115"/>
      <c s="296" r="BB115"/>
      <c s="219" r="BC115"/>
      <c s="192" r="BD115"/>
      <c s="192" r="BE115"/>
      <c s="192" r="BF115"/>
      <c s="192" r="BG115"/>
      <c s="192" r="BH115"/>
      <c s="192" r="BI115"/>
      <c s="192" r="BJ115"/>
      <c s="192" r="BK115"/>
      <c s="192" r="BL115"/>
      <c s="192" r="BM115"/>
      <c s="192" r="BN115"/>
      <c s="192" r="BO115"/>
      <c s="192" r="BP115"/>
      <c s="192" r="BQ115"/>
      <c s="192" r="BR115"/>
      <c s="192" r="BS115"/>
    </row>
    <row customHeight="1" r="116" ht="20.25">
      <c s="283" r="A116"/>
      <c s="205" r="B116"/>
      <c s="192" r="C116"/>
      <c s="283" r="D116"/>
      <c s="283" r="E116"/>
      <c s="283" r="F116"/>
      <c s="283" r="G116"/>
      <c s="193" r="H116"/>
      <c s="219" r="I116"/>
      <c s="192" r="J116"/>
      <c s="192" r="K116"/>
      <c s="193" r="L116"/>
      <c s="219" r="M116"/>
      <c s="12" r="N116"/>
      <c s="215" r="O116"/>
      <c s="251" r="P116"/>
      <c s="218" r="Q116"/>
      <c s="219" r="R116"/>
      <c s="192" r="S116"/>
      <c s="12" r="T116"/>
      <c s="12" r="U116"/>
      <c s="12" r="V116"/>
      <c s="12" r="W116"/>
      <c s="12" r="X116"/>
      <c s="12" r="Y116"/>
      <c s="12" r="Z116"/>
      <c s="12" r="AA116"/>
      <c s="12" r="AB116"/>
      <c s="12" r="AC116"/>
      <c s="192" r="AD116"/>
      <c s="192" r="AE116"/>
      <c s="192" r="AF116"/>
      <c s="192" r="AG116"/>
      <c s="192" r="AH116"/>
      <c s="192" r="AI116"/>
      <c s="192" r="AJ116"/>
      <c s="192" r="AK116"/>
      <c s="192" r="AL116"/>
      <c s="192" r="AM116"/>
      <c s="192" r="AN116"/>
      <c s="192" r="AO116"/>
      <c s="192" r="AP116"/>
      <c s="192" r="AQ116"/>
      <c s="192" r="AR116"/>
      <c s="192" r="AS116"/>
      <c s="245" r="AT116"/>
      <c s="192" r="AU116"/>
      <c s="192" r="AV116"/>
      <c s="192" r="AW116"/>
      <c s="192" r="AX116"/>
      <c s="192" r="AY116"/>
      <c s="296" r="AZ116"/>
      <c s="330" r="BA116"/>
      <c s="296" r="BB116"/>
      <c s="219" r="BC116"/>
      <c s="192" r="BD116"/>
      <c s="192" r="BE116"/>
      <c s="192" r="BF116"/>
      <c s="192" r="BG116"/>
      <c s="192" r="BH116"/>
      <c s="192" r="BI116"/>
      <c s="192" r="BJ116"/>
      <c s="192" r="BK116"/>
      <c s="192" r="BL116"/>
      <c s="192" r="BM116"/>
      <c s="192" r="BN116"/>
      <c s="192" r="BO116"/>
      <c s="192" r="BP116"/>
      <c s="192" r="BQ116"/>
      <c s="192" r="BR116"/>
      <c s="192" r="BS116"/>
    </row>
    <row customHeight="1" r="117" ht="20.25">
      <c s="283" r="A117"/>
      <c s="205" r="B117"/>
      <c s="192" r="C117"/>
      <c s="283" r="D117"/>
      <c s="283" r="E117"/>
      <c s="283" r="F117"/>
      <c s="283" r="G117"/>
      <c s="193" r="H117"/>
      <c s="219" r="I117"/>
      <c s="192" r="J117"/>
      <c s="192" r="K117"/>
      <c s="193" r="L117"/>
      <c s="219" r="M117"/>
      <c s="12" r="N117"/>
      <c s="215" r="O117"/>
      <c s="251" r="P117"/>
      <c s="218" r="Q117"/>
      <c s="219" r="R117"/>
      <c s="192" r="S117"/>
      <c s="12" r="T117"/>
      <c s="12" r="U117"/>
      <c s="12" r="V117"/>
      <c s="12" r="W117"/>
      <c s="12" r="X117"/>
      <c s="12" r="Y117"/>
      <c s="12" r="Z117"/>
      <c s="12" r="AA117"/>
      <c s="12" r="AB117"/>
      <c s="12" r="AC117"/>
      <c s="192" r="AD117"/>
      <c s="192" r="AE117"/>
      <c s="192" r="AF117"/>
      <c s="192" r="AG117"/>
      <c s="192" r="AH117"/>
      <c s="192" r="AI117"/>
      <c s="192" r="AJ117"/>
      <c s="192" r="AK117"/>
      <c s="192" r="AL117"/>
      <c s="192" r="AM117"/>
      <c s="192" r="AN117"/>
      <c s="192" r="AO117"/>
      <c s="192" r="AP117"/>
      <c s="192" r="AQ117"/>
      <c s="192" r="AR117"/>
      <c s="192" r="AS117"/>
      <c s="245" r="AT117"/>
      <c s="192" r="AU117"/>
      <c s="192" r="AV117"/>
      <c s="192" r="AW117"/>
      <c s="192" r="AX117"/>
      <c s="192" r="AY117"/>
      <c s="193" r="AZ117"/>
      <c s="219" r="BA117"/>
      <c s="193" r="BB117"/>
      <c s="219" r="BC117"/>
      <c s="192" r="BD117"/>
      <c s="192" r="BE117"/>
      <c s="192" r="BF117"/>
      <c s="192" r="BG117"/>
      <c s="192" r="BH117"/>
      <c s="192" r="BI117"/>
      <c s="192" r="BJ117"/>
      <c s="192" r="BK117"/>
      <c s="192" r="BL117"/>
      <c s="192" r="BM117"/>
      <c s="192" r="BN117"/>
      <c s="192" r="BO117"/>
      <c s="192" r="BP117"/>
      <c s="192" r="BQ117"/>
      <c s="192" r="BR117"/>
      <c s="192" r="BS117"/>
    </row>
    <row customHeight="1" r="118" ht="20.25">
      <c s="67" r="A118"/>
      <c s="283" r="B118"/>
      <c s="283" r="C118"/>
      <c s="283" r="D118"/>
      <c s="283" r="E118"/>
      <c s="283" r="F118"/>
      <c s="283" r="G118"/>
      <c s="193" r="H118"/>
      <c s="219" r="I118"/>
      <c s="192" r="J118"/>
      <c s="192" r="K118"/>
      <c s="192" r="L118"/>
      <c s="192" r="M118"/>
      <c s="12" r="N118"/>
      <c s="215" r="O118"/>
      <c s="315" r="P118"/>
      <c s="192" r="Q118"/>
      <c s="192" r="R118"/>
      <c s="192" r="S118"/>
      <c s="12" r="T118"/>
      <c s="12" r="U118"/>
      <c s="12" r="V118"/>
      <c s="12" r="W118"/>
      <c s="12" r="X118"/>
      <c s="12" r="Y118"/>
      <c s="12" r="Z118"/>
      <c s="12" r="AA118"/>
      <c s="12" r="AB118"/>
      <c s="12" r="AC118"/>
      <c s="12" r="AD118"/>
      <c s="12" r="AE118"/>
      <c s="192" r="AF118"/>
      <c s="192" r="AG118"/>
      <c s="12" r="AH118"/>
      <c s="12" r="AI118"/>
      <c s="12" r="AJ118"/>
      <c s="12" r="AK118"/>
      <c s="12" r="AL118"/>
      <c s="12" r="AM118"/>
      <c s="12" r="AN118"/>
      <c s="215" r="AO118"/>
      <c s="315" r="AP118"/>
      <c s="215" r="AR118"/>
      <c s="66" r="AS118"/>
      <c s="245" r="AT118"/>
      <c s="118" r="AU118"/>
      <c s="192" r="AV118"/>
      <c s="193" r="AW118"/>
      <c s="219" r="AX118"/>
      <c s="192" r="AY118"/>
      <c s="118" r="AZ118"/>
      <c s="192" r="BA118"/>
      <c s="192" r="BB118"/>
      <c s="192" r="BC118"/>
      <c s="192" r="BD118"/>
      <c s="192" r="BE118"/>
      <c s="192" r="BF118"/>
      <c s="192" r="BG118"/>
      <c s="192" r="BH118"/>
      <c s="192" r="BI118"/>
      <c s="192" r="BJ118"/>
      <c s="192" r="BK118"/>
      <c s="192" r="BL118"/>
    </row>
    <row customHeight="1" r="119" ht="20.25">
      <c s="67" r="A119"/>
      <c s="283" r="B119"/>
      <c s="283" r="C119"/>
      <c s="283" r="D119"/>
      <c s="283" r="E119"/>
      <c s="283" r="F119"/>
      <c s="283" r="G119"/>
      <c s="193" r="H119"/>
      <c s="219" r="I119"/>
      <c s="192" r="J119"/>
      <c s="192" r="K119"/>
      <c s="192" r="L119"/>
      <c s="192" r="M119"/>
      <c s="12" r="N119"/>
      <c s="215" r="O119"/>
      <c s="315" r="P119"/>
      <c s="192" r="Q119"/>
      <c s="192" r="R119"/>
      <c s="192" r="S119"/>
      <c s="12" r="T119"/>
      <c s="12" r="U119"/>
      <c s="12" r="V119"/>
      <c s="12" r="W119"/>
      <c s="12" r="X119"/>
      <c s="12" r="Y119"/>
      <c s="12" r="Z119"/>
      <c s="12" r="AA119"/>
      <c s="12" r="AB119"/>
      <c s="12" r="AC119"/>
      <c s="12" r="AD119"/>
      <c s="12" r="AE119"/>
      <c s="192" r="AF119"/>
      <c s="192" r="AG119"/>
      <c s="12" r="AH119"/>
      <c s="12" r="AI119"/>
      <c s="12" r="AJ119"/>
      <c s="12" r="AK119"/>
      <c s="12" r="AL119"/>
      <c s="12" r="AM119"/>
      <c s="12" r="AN119"/>
      <c s="215" r="AO119"/>
      <c s="315" r="AP119"/>
      <c s="192" r="AQ119"/>
      <c s="215" r="AR119"/>
      <c s="315" r="AS119"/>
      <c s="245" r="AT119"/>
      <c s="118" r="AU119"/>
      <c s="12" r="AV119"/>
      <c s="296" r="AW119"/>
      <c s="330" r="AX119"/>
      <c s="118" r="AY119"/>
      <c s="118" r="AZ119"/>
      <c s="192" r="BA119"/>
      <c s="192" r="BB119"/>
      <c s="192" r="BC119"/>
      <c s="192" r="BD119"/>
      <c s="192" r="BE119"/>
      <c s="192" r="BF119"/>
      <c s="192" r="BG119"/>
      <c s="192" r="BH119"/>
      <c s="192" r="BI119"/>
      <c s="192" r="BJ119"/>
      <c s="192" r="BK119"/>
      <c s="192" r="BL119"/>
      <c s="192" r="BM119"/>
      <c s="192" r="BN119"/>
      <c s="192" r="BO119"/>
      <c s="192" r="BP119"/>
      <c s="192" r="BQ119"/>
      <c s="192" r="BR119"/>
      <c s="192" r="BS119"/>
    </row>
    <row customHeight="1" r="120" ht="20.25">
      <c s="67" r="A120"/>
      <c s="283" r="B120"/>
      <c s="283" r="C120"/>
      <c s="283" r="D120"/>
      <c s="283" r="E120"/>
      <c s="283" r="F120"/>
      <c s="283" r="G120"/>
      <c s="96" r="H120"/>
      <c s="273" r="I120"/>
      <c s="305" r="N120"/>
      <c s="337" r="O120"/>
      <c s="66" r="P120"/>
      <c s="305" r="T120"/>
      <c s="305" r="U120"/>
      <c s="305" r="V120"/>
      <c s="305" r="W120"/>
      <c s="305" r="X120"/>
      <c s="305" r="Y120"/>
      <c s="305" r="Z120"/>
      <c s="305" r="AA120"/>
      <c s="305" r="AB120"/>
      <c s="305" r="AC120"/>
      <c s="305" r="AD120"/>
      <c s="305" r="AE120"/>
      <c s="96" r="AO120"/>
      <c s="306" r="AP120"/>
      <c s="96" r="AR120"/>
      <c s="66" r="AS120"/>
      <c s="93" r="AT120"/>
      <c s="305" r="AU120"/>
      <c s="305" r="AV120"/>
      <c s="337" r="AW120"/>
      <c s="66" r="AX120"/>
      <c s="305" r="AY120"/>
      <c s="192" r="BC120"/>
      <c s="192" r="BD120"/>
      <c s="192" r="BE120"/>
      <c s="192" r="BF120"/>
      <c s="192" r="BG120"/>
      <c s="192" r="BK120"/>
      <c s="192" r="BL120"/>
      <c s="192" r="BM120"/>
      <c s="192" r="BN120"/>
      <c s="192" r="BO120"/>
      <c s="192" r="BP120"/>
      <c s="192" r="BQ120"/>
      <c s="192" r="BR120"/>
    </row>
    <row customHeight="1" r="121" ht="20.25">
      <c s="67" r="A121"/>
      <c s="283" r="B121"/>
      <c s="283" r="C121"/>
      <c s="283" r="D121"/>
      <c s="283" r="E121"/>
      <c s="283" r="F121"/>
      <c s="283" r="G121"/>
      <c s="96" r="H121"/>
      <c s="273" r="I121"/>
      <c s="305" r="N121"/>
      <c s="337" r="O121"/>
      <c s="66" r="P121"/>
      <c s="305" r="T121"/>
      <c s="305" r="U121"/>
      <c s="305" r="V121"/>
      <c s="305" r="W121"/>
      <c s="305" r="X121"/>
      <c s="305" r="Y121"/>
      <c s="305" r="Z121"/>
      <c s="305" r="AA121"/>
      <c s="305" r="AB121"/>
      <c s="305" r="AC121"/>
      <c s="305" r="AD121"/>
      <c s="305" r="AE121"/>
      <c s="96" r="AO121"/>
      <c s="273" r="AP121"/>
      <c s="337" r="AR121"/>
      <c s="66" r="AS121"/>
      <c s="93" r="AT121"/>
      <c s="118" r="AU121"/>
      <c s="189" r="AV121"/>
      <c s="350" r="AW121"/>
      <c s="173" r="AX121"/>
      <c s="36" r="AY121"/>
      <c s="192" r="BC121"/>
      <c s="192" r="BD121"/>
      <c s="192" r="BE121"/>
      <c s="192" r="BF121"/>
      <c s="192" r="BG121"/>
      <c s="192" r="BK121"/>
      <c s="192" r="BL121"/>
      <c s="192" r="BM121"/>
      <c s="192" r="BN121"/>
      <c s="192" r="BO121"/>
      <c s="192" r="BP121"/>
      <c s="192" r="BQ121"/>
      <c s="192" r="BR121"/>
    </row>
    <row customHeight="1" r="122" ht="20.25">
      <c s="67" r="A122"/>
      <c s="283" r="B122"/>
      <c s="283" r="C122"/>
      <c s="283" r="D122"/>
      <c s="283" r="E122"/>
      <c s="283" r="F122"/>
      <c s="283" r="G122"/>
      <c s="96" r="H122"/>
      <c s="273" r="I122"/>
      <c s="305" r="N122"/>
      <c s="337" r="O122"/>
      <c s="66" r="P122"/>
      <c s="305" r="T122"/>
      <c s="305" r="U122"/>
      <c s="305" r="V122"/>
      <c s="305" r="W122"/>
      <c s="305" r="X122"/>
      <c s="305" r="Y122"/>
      <c s="305" r="Z122"/>
      <c s="305" r="AA122"/>
      <c s="305" r="AB122"/>
      <c s="305" r="AC122"/>
      <c s="305" r="AD122"/>
      <c s="305" r="AE122"/>
      <c s="96" r="AO122"/>
      <c s="273" r="AP122"/>
      <c s="96" r="AR122"/>
      <c s="66" r="AS122"/>
      <c s="93" r="AT122"/>
      <c s="12" r="AU122"/>
      <c s="12" r="AV122"/>
      <c s="215" r="AW122"/>
      <c s="315" r="AX122"/>
      <c s="305" r="AY122"/>
      <c s="335" r="AZ122"/>
      <c s="12" r="BC122"/>
      <c s="12" r="BD122"/>
      <c s="12" r="BE122"/>
      <c s="12" r="BF122"/>
      <c s="12" r="BG122"/>
      <c s="192" r="BK122"/>
      <c s="192" r="BL122"/>
      <c s="192" r="BM122"/>
      <c s="192" r="BN122"/>
      <c s="192" r="BO122"/>
      <c s="192" r="BP122"/>
      <c s="192" r="BQ122"/>
      <c s="192" r="BR122"/>
    </row>
    <row customHeight="1" r="123" ht="20.25">
      <c s="67" r="A123"/>
      <c s="283" r="B123"/>
      <c s="283" r="C123"/>
      <c s="283" r="D123"/>
      <c s="283" r="E123"/>
      <c s="283" r="F123"/>
      <c s="283" r="G123"/>
      <c s="96" r="H123"/>
      <c s="273" r="I123"/>
      <c s="305" r="N123"/>
      <c s="337" r="O123"/>
      <c s="66" r="P123"/>
      <c s="305" r="T123"/>
      <c s="305" r="U123"/>
      <c s="305" r="V123"/>
      <c s="305" r="W123"/>
      <c s="305" r="X123"/>
      <c s="305" r="Y123"/>
      <c s="305" r="Z123"/>
      <c s="305" r="AA123"/>
      <c s="305" r="AB123"/>
      <c s="305" r="AC123"/>
      <c s="305" r="AD123"/>
      <c s="305" r="AE123"/>
      <c s="96" r="AO123"/>
      <c s="273" r="AP123"/>
      <c s="93" r="BA123"/>
      <c s="93" r="BB123"/>
      <c s="192" r="BC123"/>
      <c s="192" r="BD123"/>
      <c s="192" r="BE123"/>
      <c s="192" r="BM123"/>
      <c s="192" r="BN123"/>
      <c s="192" r="BO123"/>
      <c s="192" r="BP123"/>
      <c s="192" r="BQ123"/>
      <c s="192" r="BR123"/>
    </row>
    <row customHeight="1" r="124" ht="20.25">
      <c s="67" r="A124"/>
      <c s="283" r="B124"/>
      <c s="283" r="C124"/>
      <c s="283" r="D124"/>
      <c s="283" r="E124"/>
      <c s="283" r="F124"/>
      <c s="283" r="G124"/>
      <c s="96" r="H124"/>
      <c s="273" r="I124"/>
      <c s="305" r="N124"/>
      <c s="337" r="O124"/>
      <c s="66" r="P124"/>
      <c s="305" r="T124"/>
      <c s="305" r="U124"/>
      <c s="305" r="V124"/>
      <c s="305" r="W124"/>
      <c s="305" r="X124"/>
      <c s="305" r="Y124"/>
      <c s="305" r="Z124"/>
      <c s="305" r="AA124"/>
      <c s="305" r="AB124"/>
      <c s="305" r="AC124"/>
      <c s="305" r="AD124"/>
      <c s="305" r="AE124"/>
      <c s="96" r="AO124"/>
      <c s="273" r="AP124"/>
      <c s="93" r="BA124"/>
      <c s="93" r="BB124"/>
      <c s="12" r="BD124"/>
      <c s="12" r="BE124"/>
      <c s="192" r="BM124"/>
      <c s="192" r="BN124"/>
      <c s="192" r="BO124"/>
      <c s="192" r="BP124"/>
      <c s="192" r="BQ124"/>
      <c s="192" r="BR124"/>
    </row>
    <row customHeight="1" r="125" ht="20.25">
      <c s="67" r="A125"/>
      <c s="283" r="B125"/>
      <c s="283" r="C125"/>
      <c s="283" r="D125"/>
      <c s="283" r="E125"/>
      <c s="283" r="F125"/>
      <c s="283" r="G125"/>
      <c s="96" r="H125"/>
      <c s="273" r="I125"/>
      <c s="305" r="N125"/>
      <c s="337" r="O125"/>
      <c s="66" r="P125"/>
      <c s="305" r="T125"/>
      <c s="305" r="U125"/>
      <c s="305" r="V125"/>
      <c s="305" r="W125"/>
      <c s="305" r="X125"/>
      <c s="305" r="Y125"/>
      <c s="305" r="Z125"/>
      <c s="305" r="AA125"/>
      <c s="305" r="AB125"/>
      <c s="305" r="AC125"/>
      <c s="305" r="AD125"/>
      <c s="305" r="AE125"/>
      <c s="96" r="AO125"/>
      <c s="273" r="AP125"/>
      <c s="93" r="BA125"/>
      <c s="93" r="BB125"/>
      <c s="36" r="BF125"/>
      <c s="36" r="BG125"/>
      <c s="335" r="BH125"/>
      <c s="355" r="BJ125"/>
      <c s="355" r="BK125"/>
      <c s="12" r="BM125"/>
      <c s="12" r="BN125"/>
      <c s="12" r="BO125"/>
      <c s="12" r="BP125"/>
      <c s="12" r="BQ125"/>
      <c s="12" r="BR125"/>
    </row>
    <row customHeight="1" r="126" ht="20.25">
      <c s="67" r="A126"/>
      <c s="283" r="B126"/>
      <c s="283" r="C126"/>
      <c s="283" r="D126"/>
      <c s="283" r="E126"/>
      <c s="283" r="F126"/>
      <c s="283" r="G126"/>
      <c s="96" r="H126"/>
      <c s="273" r="I126"/>
      <c s="305" r="N126"/>
      <c s="337" r="O126"/>
      <c s="66" r="P126"/>
      <c s="305" r="T126"/>
      <c s="305" r="U126"/>
      <c s="305" r="V126"/>
      <c s="305" r="W126"/>
      <c s="305" r="X126"/>
      <c s="305" r="Y126"/>
      <c s="305" r="Z126"/>
      <c s="305" r="AA126"/>
      <c s="305" r="AB126"/>
      <c s="305" r="AC126"/>
      <c s="305" r="AD126"/>
      <c s="305" r="AE126"/>
      <c s="96" r="AO126"/>
      <c s="273" r="AP126"/>
      <c s="93" r="BA126"/>
      <c s="93" r="BB126"/>
      <c s="305" r="BH126"/>
      <c s="355" r="BJ126"/>
      <c s="355" r="BK126"/>
      <c s="12" r="BM126"/>
      <c s="12" r="BN126"/>
      <c s="12" r="BO126"/>
      <c s="12" r="BP126"/>
      <c s="12" r="BQ126"/>
      <c s="12" r="BR126"/>
    </row>
    <row customHeight="1" r="127" ht="20.25">
      <c s="217" r="A127"/>
      <c s="328" r="B127"/>
      <c s="328" r="C127"/>
      <c s="328" r="D127"/>
      <c s="328" r="E127"/>
      <c s="328" r="F127"/>
      <c s="328" r="G127"/>
      <c s="18" r="H127"/>
      <c s="71" r="I127"/>
      <c s="355" r="J127"/>
      <c s="355" r="K127"/>
      <c s="355" r="L127"/>
      <c s="355" r="M127"/>
      <c s="43" r="N127"/>
      <c s="187" r="O127"/>
      <c s="288" r="P127"/>
      <c s="355" r="Q127"/>
      <c s="355" r="R127"/>
      <c s="355" r="S127"/>
      <c s="43" r="T127"/>
      <c s="43" r="U127"/>
      <c s="43" r="V127"/>
      <c s="43" r="W127"/>
      <c s="43" r="X127"/>
      <c s="43" r="Y127"/>
      <c s="43" r="Z127"/>
      <c s="43" r="AA127"/>
      <c s="43" r="AB127"/>
      <c s="43" r="AC127"/>
      <c s="43" r="AD127"/>
      <c s="43" r="AE127"/>
      <c s="355" r="AF127"/>
      <c s="355" r="AG127"/>
      <c s="355" r="AH127"/>
      <c s="355" r="AI127"/>
      <c s="355" r="AJ127"/>
      <c s="355" r="AK127"/>
      <c s="355" r="AL127"/>
      <c s="355" r="AM127"/>
      <c s="355" r="AN127"/>
      <c s="18" r="AO127"/>
      <c s="71" r="AP127"/>
      <c s="355" r="AQ127"/>
      <c s="355" r="AR127"/>
      <c s="355" r="AS127"/>
      <c s="355" r="AT127"/>
      <c s="355" r="AU127"/>
      <c s="355" r="AV127"/>
      <c s="355" r="AW127"/>
      <c s="355" r="AX127"/>
      <c s="355" r="AY127"/>
      <c s="355" r="AZ127"/>
      <c s="355" r="BA127"/>
      <c s="355" r="BB127"/>
      <c s="355" r="BC127"/>
      <c s="355" r="BD127"/>
      <c s="355" r="BE127"/>
      <c s="355" r="BF127"/>
      <c s="355" r="BG127"/>
      <c s="355" r="BH127"/>
      <c s="355" r="BI127"/>
      <c s="355" r="BJ127"/>
      <c s="355" r="BK127"/>
      <c s="355" r="BL127"/>
      <c s="355" r="BM127"/>
      <c s="355" r="BN127"/>
      <c s="355" r="BO127"/>
      <c s="355" r="BP127"/>
      <c s="355" r="BQ127"/>
      <c s="355" r="BR127"/>
      <c s="355" r="BS127"/>
      <c s="355" r="BT127"/>
      <c s="355" r="BU127"/>
      <c s="355" r="BV127"/>
      <c s="355" r="BW127"/>
      <c s="355" r="BX127"/>
      <c s="355" r="BY127"/>
      <c s="355" r="BZ127"/>
      <c s="355" r="CA127"/>
      <c s="355" r="CB127"/>
      <c s="355" r="CC127"/>
      <c s="355" r="CD127"/>
      <c s="355" r="CE127"/>
    </row>
    <row customHeight="1" r="128" ht="20.25">
      <c s="67" r="A128"/>
      <c s="283" r="B128"/>
      <c s="283" r="C128"/>
      <c s="283" r="D128"/>
      <c s="283" r="E128"/>
      <c s="283" r="F128"/>
      <c s="283" r="G128"/>
      <c s="96" r="H128"/>
      <c s="273" r="I128"/>
      <c s="305" r="N128"/>
      <c s="337" r="O128"/>
      <c s="66" r="P128"/>
      <c s="305" r="T128"/>
      <c s="305" r="U128"/>
      <c s="305" r="V128"/>
      <c s="305" r="W128"/>
      <c s="305" r="X128"/>
      <c s="305" r="Y128"/>
      <c s="305" r="Z128"/>
      <c s="305" r="AA128"/>
      <c s="305" r="AB128"/>
      <c s="305" r="AC128"/>
      <c s="305" r="AD128"/>
      <c s="305" r="AE128"/>
      <c s="96" r="AO128"/>
      <c s="273" r="AP128"/>
      <c s="192" r="BC128"/>
      <c s="192" r="BD128"/>
      <c s="192" r="BE128"/>
    </row>
    <row customHeight="1" r="129" ht="20.25">
      <c s="67" r="A129"/>
      <c s="205" r="B129"/>
      <c s="283" r="C129"/>
      <c s="283" r="D129"/>
      <c s="283" r="E129"/>
      <c s="283" r="F129"/>
      <c s="283" r="G129"/>
      <c s="96" r="H129"/>
      <c s="273" r="I129"/>
      <c s="305" r="N129"/>
      <c s="337" r="O129"/>
      <c s="66" r="P129"/>
      <c s="305" r="Q129"/>
      <c s="305" r="T129"/>
      <c s="305" r="U129"/>
      <c s="305" r="V129"/>
      <c s="305" r="W129"/>
      <c s="305" r="X129"/>
      <c s="305" r="Y129"/>
      <c s="305" r="Z129"/>
      <c s="305" r="AA129"/>
      <c s="305" r="AB129"/>
      <c s="305" r="AC129"/>
      <c s="305" r="AD129"/>
      <c s="305" r="AE129"/>
      <c s="96" r="BG129"/>
      <c s="141" r="BH129"/>
      <c s="273" r="BI129"/>
    </row>
    <row customHeight="1" r="130" ht="20.25">
      <c s="67" r="A130"/>
      <c s="268" r="B130"/>
      <c s="237" r="C130"/>
      <c s="237" r="D130"/>
      <c s="237" r="E130"/>
      <c s="237" r="F130"/>
      <c s="237" r="G130"/>
      <c s="96" r="H130"/>
      <c s="273" r="I130"/>
      <c s="305" r="N130"/>
      <c s="337" r="O130"/>
      <c s="66" r="P130"/>
      <c s="305" r="Q130"/>
      <c s="305" r="T130"/>
      <c s="305" r="U130"/>
      <c s="305" r="V130"/>
      <c s="305" r="W130"/>
      <c s="305" r="X130"/>
      <c s="305" r="Y130"/>
      <c s="305" r="Z130"/>
      <c s="305" r="AA130"/>
      <c s="305" r="AB130"/>
      <c s="305" r="AC130"/>
      <c s="305" r="AD130"/>
      <c s="305" r="AE130"/>
    </row>
    <row customHeight="1" r="131" ht="20.25">
      <c s="67" r="A131"/>
      <c s="268" r="B131"/>
      <c s="237" r="C131"/>
      <c s="237" r="D131"/>
      <c s="237" r="E131"/>
      <c s="237" r="F131"/>
      <c s="237" r="G131"/>
      <c s="96" r="H131"/>
      <c s="273" r="I131"/>
      <c s="305" r="N131"/>
      <c s="337" r="O131"/>
      <c s="66" r="P131"/>
      <c s="305" r="Q131"/>
      <c s="305" r="T131"/>
      <c s="305" r="U131"/>
      <c s="305" r="V131"/>
      <c s="305" r="W131"/>
      <c s="305" r="X131"/>
      <c s="305" r="Y131"/>
      <c s="305" r="Z131"/>
      <c s="305" r="AA131"/>
      <c s="305" r="AB131"/>
      <c s="305" r="AC131"/>
      <c s="305" r="AD131"/>
      <c s="305" r="AE131"/>
    </row>
    <row customHeight="1" r="132" ht="20.25">
      <c s="67" r="A132"/>
      <c s="268" r="B132"/>
      <c s="237" r="C132"/>
      <c s="237" r="D132"/>
      <c s="237" r="E132"/>
      <c s="237" r="F132"/>
      <c s="237" r="G132"/>
      <c s="96" r="H132"/>
      <c s="273" r="I132"/>
      <c s="305" r="N132"/>
      <c s="337" r="O132"/>
      <c s="66" r="P132"/>
      <c s="305" r="Q132"/>
      <c s="305" r="T132"/>
      <c s="305" r="U132"/>
      <c s="305" r="V132"/>
      <c s="305" r="W132"/>
      <c s="305" r="X132"/>
      <c s="305" r="Y132"/>
      <c s="305" r="Z132"/>
      <c s="305" r="AA132"/>
      <c s="305" r="AB132"/>
      <c s="305" r="AC132"/>
      <c s="305" r="AD132"/>
      <c s="305" r="AE132"/>
      <c s="192" r="BC132"/>
    </row>
    <row customHeight="1" r="133" ht="20.25">
      <c s="67" r="A133"/>
      <c s="268" r="B133"/>
      <c s="237" r="C133"/>
      <c s="237" r="D133"/>
      <c s="237" r="E133"/>
      <c s="237" r="F133"/>
      <c s="237" r="G133"/>
      <c s="96" r="H133"/>
      <c s="273" r="I133"/>
      <c s="305" r="N133"/>
      <c s="337" r="O133"/>
      <c s="66" r="P133"/>
      <c s="305" r="Q133"/>
      <c s="305" r="T133"/>
      <c s="305" r="U133"/>
      <c s="305" r="V133"/>
      <c s="305" r="W133"/>
      <c s="305" r="X133"/>
      <c s="305" r="Y133"/>
      <c s="305" r="Z133"/>
      <c s="305" r="AA133"/>
      <c s="305" r="AB133"/>
      <c s="305" r="AC133"/>
      <c s="305" r="AD133"/>
      <c s="305" r="AE133"/>
      <c s="192" r="BC133"/>
    </row>
    <row customHeight="1" r="134" ht="20.25">
      <c s="67" r="A134"/>
      <c s="268" r="B134"/>
      <c s="237" r="C134"/>
      <c s="237" r="D134"/>
      <c s="237" r="E134"/>
      <c s="237" r="F134"/>
      <c s="237" r="G134"/>
      <c s="96" r="H134"/>
      <c s="273" r="I134"/>
      <c s="305" r="N134"/>
      <c s="337" r="O134"/>
      <c s="66" r="P134"/>
      <c s="305" r="Q134"/>
      <c s="305" r="T134"/>
      <c s="305" r="U134"/>
      <c s="305" r="V134"/>
      <c s="305" r="W134"/>
      <c s="305" r="X134"/>
      <c s="305" r="Y134"/>
      <c s="305" r="Z134"/>
      <c s="305" r="AA134"/>
      <c s="305" r="AB134"/>
      <c s="305" r="AC134"/>
      <c s="305" r="AD134"/>
      <c s="305" r="AE134"/>
      <c s="192" r="BC134"/>
    </row>
    <row customHeight="1" r="135" ht="20.25">
      <c s="67" r="A135"/>
      <c s="268" r="B135"/>
      <c s="237" r="C135"/>
      <c s="237" r="D135"/>
      <c s="237" r="E135"/>
      <c s="237" r="F135"/>
      <c s="237" r="G135"/>
      <c s="96" r="H135"/>
      <c s="273" r="I135"/>
      <c s="305" r="N135"/>
      <c s="337" r="O135"/>
      <c s="66" r="P135"/>
      <c s="305" r="Q135"/>
      <c s="305" r="T135"/>
      <c s="305" r="U135"/>
      <c s="305" r="V135"/>
      <c s="305" r="W135"/>
      <c s="305" r="X135"/>
      <c s="305" r="Y135"/>
      <c s="305" r="Z135"/>
      <c s="305" r="AA135"/>
      <c s="305" r="AB135"/>
      <c s="305" r="AC135"/>
      <c s="305" r="AD135"/>
      <c s="305" r="AE135"/>
      <c s="192" r="BC135"/>
      <c s="192" r="BD135"/>
      <c s="192" r="BE135"/>
      <c s="192" r="BF135"/>
      <c s="335" r="BH135"/>
    </row>
    <row customHeight="1" r="136" ht="20.25">
      <c s="67" r="A136"/>
      <c s="268" r="B136"/>
      <c s="344" r="C136"/>
      <c s="237" r="D136"/>
      <c s="237" r="E136"/>
      <c s="237" r="F136"/>
      <c s="237" r="G136"/>
      <c s="96" r="H136"/>
      <c s="273" r="I136"/>
      <c s="305" r="N136"/>
      <c s="337" r="O136"/>
      <c s="66" r="P136"/>
      <c s="305" r="Q136"/>
      <c s="305" r="T136"/>
      <c s="305" r="U136"/>
      <c s="305" r="V136"/>
      <c s="305" r="W136"/>
      <c s="305" r="X136"/>
      <c s="305" r="Y136"/>
      <c s="305" r="Z136"/>
      <c s="305" r="AA136"/>
      <c s="305" r="AB136"/>
      <c s="305" r="AC136"/>
      <c s="305" r="AD136"/>
      <c s="305" r="AE136"/>
    </row>
    <row customHeight="1" r="137" ht="20.25">
      <c s="67" r="A137"/>
      <c s="268" r="B137"/>
      <c s="344" r="C137"/>
      <c s="237" r="D137"/>
      <c s="237" r="E137"/>
      <c s="237" r="F137"/>
      <c s="237" r="G137"/>
      <c s="96" r="H137"/>
      <c s="273" r="I137"/>
      <c s="305" r="N137"/>
      <c s="337" r="O137"/>
      <c s="66" r="P137"/>
      <c s="305" r="Q137"/>
      <c s="305" r="T137"/>
      <c s="305" r="U137"/>
      <c s="305" r="V137"/>
      <c s="305" r="W137"/>
      <c s="305" r="X137"/>
      <c s="305" r="Y137"/>
      <c s="305" r="Z137"/>
      <c s="305" r="AA137"/>
      <c s="305" r="AB137"/>
      <c s="305" r="AC137"/>
      <c s="305" r="AD137"/>
      <c s="305" r="AE137"/>
    </row>
    <row customHeight="1" r="138" ht="20.25">
      <c s="67" r="A138"/>
      <c s="268" r="B138"/>
      <c s="344" r="C138"/>
      <c s="237" r="D138"/>
      <c s="237" r="E138"/>
      <c s="237" r="F138"/>
      <c s="237" r="G138"/>
      <c s="96" r="H138"/>
      <c s="273" r="I138"/>
      <c s="305" r="N138"/>
      <c s="337" r="O138"/>
      <c s="66" r="P138"/>
      <c s="305" r="Q138"/>
      <c s="305" r="T138"/>
      <c s="305" r="U138"/>
      <c s="305" r="V138"/>
      <c s="305" r="W138"/>
      <c s="305" r="X138"/>
      <c s="305" r="Y138"/>
      <c s="305" r="Z138"/>
      <c s="305" r="AA138"/>
      <c s="305" r="AB138"/>
      <c s="305" r="AC138"/>
      <c s="305" r="AD138"/>
      <c s="305" r="AE138"/>
    </row>
    <row customHeight="1" r="139" ht="20.25">
      <c s="67" r="A139"/>
      <c s="268" r="B139"/>
      <c s="344" r="C139"/>
      <c s="237" r="D139"/>
      <c s="237" r="E139"/>
      <c s="237" r="F139"/>
      <c s="237" r="G139"/>
      <c s="96" r="H139"/>
      <c s="273" r="I139"/>
      <c s="305" r="N139"/>
      <c s="337" r="O139"/>
      <c s="66" r="P139"/>
      <c s="305" r="Q139"/>
      <c s="305" r="T139"/>
      <c s="305" r="U139"/>
      <c s="305" r="V139"/>
      <c s="305" r="W139"/>
      <c s="305" r="X139"/>
      <c s="305" r="Y139"/>
      <c s="305" r="Z139"/>
      <c s="305" r="AA139"/>
      <c s="305" r="AB139"/>
      <c s="305" r="AC139"/>
      <c s="305" r="AD139"/>
      <c s="305" r="AE139"/>
    </row>
    <row customHeight="1" r="140" ht="20.25">
      <c s="67" r="A140"/>
      <c s="268" r="B140"/>
      <c s="344" r="C140"/>
      <c s="237" r="D140"/>
      <c s="237" r="E140"/>
      <c s="237" r="F140"/>
      <c s="237" r="G140"/>
      <c s="96" r="H140"/>
      <c s="273" r="I140"/>
      <c s="305" r="N140"/>
      <c s="337" r="O140"/>
      <c s="66" r="P140"/>
      <c s="305" r="Q140"/>
      <c s="305" r="T140"/>
      <c s="305" r="U140"/>
      <c s="305" r="V140"/>
      <c s="305" r="W140"/>
      <c s="305" r="X140"/>
      <c s="305" r="Y140"/>
      <c s="305" r="Z140"/>
      <c s="305" r="AA140"/>
      <c s="305" r="AB140"/>
      <c s="305" r="AC140"/>
      <c s="305" r="AD140"/>
      <c s="305" r="AE140"/>
    </row>
    <row customHeight="1" r="141" ht="20.25">
      <c s="67" r="A141"/>
      <c s="268" r="B141"/>
      <c s="344" r="C141"/>
      <c s="237" r="D141"/>
      <c s="237" r="E141"/>
      <c s="237" r="F141"/>
      <c s="237" r="G141"/>
      <c s="96" r="H141"/>
      <c s="273" r="I141"/>
      <c s="305" r="N141"/>
      <c s="337" r="O141"/>
      <c s="66" r="P141"/>
      <c s="305" r="Q141"/>
      <c s="305" r="T141"/>
      <c s="305" r="U141"/>
      <c s="305" r="V141"/>
      <c s="305" r="W141"/>
      <c s="305" r="X141"/>
      <c s="305" r="Y141"/>
      <c s="305" r="Z141"/>
      <c s="305" r="AA141"/>
      <c s="305" r="AB141"/>
      <c s="305" r="AC141"/>
      <c s="305" r="AD141"/>
      <c s="305" r="AE141"/>
      <c s="247" r="BJ141"/>
      <c s="247" r="BK141"/>
      <c s="247" r="BL141"/>
      <c s="247" r="BM141"/>
      <c s="247" r="BN141"/>
      <c s="247" r="BO141"/>
      <c s="247" r="BP141"/>
      <c s="247" r="BQ141"/>
      <c s="247" r="BR141"/>
      <c s="247" r="BS141"/>
      <c s="247" r="BT141"/>
      <c s="247" r="BU141"/>
      <c s="247" r="BV141"/>
      <c s="237" r="BX141"/>
    </row>
    <row customHeight="1" r="142" ht="20.25">
      <c s="67" r="A142"/>
      <c s="268" r="B142"/>
      <c s="344" r="C142"/>
      <c s="237" r="D142"/>
      <c s="237" r="E142"/>
      <c s="237" r="F142"/>
      <c s="237" r="G142"/>
      <c s="96" r="H142"/>
      <c s="273" r="I142"/>
      <c s="305" r="N142"/>
      <c s="337" r="O142"/>
      <c s="66" r="P142"/>
      <c s="305" r="Q142"/>
      <c s="305" r="T142"/>
      <c s="305" r="U142"/>
      <c s="305" r="V142"/>
      <c s="305" r="W142"/>
      <c s="305" r="X142"/>
      <c s="305" r="Y142"/>
      <c s="305" r="Z142"/>
      <c s="305" r="AA142"/>
      <c s="305" r="AB142"/>
      <c s="305" r="AC142"/>
      <c s="305" r="AD142"/>
      <c s="305" r="AE142"/>
      <c s="247" r="BJ142"/>
      <c s="247" r="BK142"/>
      <c s="247" r="BL142"/>
      <c s="247" r="BM142"/>
      <c s="247" r="BN142"/>
      <c s="247" r="BO142"/>
      <c s="247" r="BP142"/>
      <c s="247" r="BQ142"/>
      <c s="247" r="BR142"/>
      <c s="247" r="BS142"/>
      <c s="247" r="BT142"/>
      <c s="247" r="BU142"/>
      <c s="247" r="BV142"/>
      <c s="237" r="BW142"/>
      <c s="3" r="BX142"/>
    </row>
    <row customHeight="1" r="143" ht="20.25">
      <c s="67" r="A143"/>
      <c s="268" r="B143"/>
      <c s="344" r="C143"/>
      <c s="237" r="D143"/>
      <c s="237" r="E143"/>
      <c s="237" r="F143"/>
      <c s="237" r="G143"/>
      <c s="96" r="H143"/>
      <c s="273" r="I143"/>
      <c s="305" r="N143"/>
      <c s="337" r="O143"/>
      <c s="66" r="P143"/>
      <c s="305" r="Q143"/>
      <c s="305" r="T143"/>
      <c s="305" r="U143"/>
      <c s="305" r="V143"/>
      <c s="305" r="W143"/>
      <c s="305" r="X143"/>
      <c s="305" r="Y143"/>
      <c s="305" r="Z143"/>
      <c s="305" r="AA143"/>
      <c s="305" r="AB143"/>
      <c s="305" r="AC143"/>
      <c s="305" r="AD143"/>
      <c s="305" r="AE143"/>
      <c s="237" r="BW143"/>
      <c s="3" r="BX143"/>
    </row>
    <row customHeight="1" r="144" ht="20.25">
      <c s="67" r="A144"/>
      <c s="268" r="B144"/>
      <c s="344" r="C144"/>
      <c s="237" r="D144"/>
      <c s="237" r="E144"/>
      <c s="237" r="F144"/>
      <c s="237" r="G144"/>
      <c s="96" r="H144"/>
      <c s="273" r="I144"/>
      <c s="305" r="N144"/>
      <c s="337" r="O144"/>
      <c s="66" r="P144"/>
      <c s="305" r="Q144"/>
      <c s="305" r="T144"/>
      <c s="305" r="U144"/>
      <c s="305" r="V144"/>
      <c s="305" r="W144"/>
      <c s="305" r="X144"/>
      <c s="305" r="Y144"/>
      <c s="305" r="Z144"/>
      <c s="305" r="AA144"/>
      <c s="305" r="AB144"/>
      <c s="305" r="AC144"/>
      <c s="305" r="AD144"/>
      <c s="305" r="AE144"/>
      <c s="237" r="BW144"/>
      <c s="213" r="BX144"/>
    </row>
    <row customHeight="1" r="145" ht="20.25">
      <c s="67" r="A145"/>
      <c s="268" r="B145"/>
      <c s="344" r="C145"/>
      <c s="237" r="D145"/>
      <c s="237" r="E145"/>
      <c s="237" r="F145"/>
      <c s="237" r="G145"/>
      <c s="96" r="H145"/>
      <c s="273" r="I145"/>
      <c s="305" r="N145"/>
      <c s="337" r="O145"/>
      <c s="66" r="P145"/>
      <c s="305" r="Q145"/>
      <c s="305" r="T145"/>
      <c s="305" r="U145"/>
      <c s="305" r="V145"/>
      <c s="305" r="W145"/>
      <c s="305" r="X145"/>
      <c s="305" r="Y145"/>
      <c s="305" r="Z145"/>
      <c s="305" r="AA145"/>
      <c s="305" r="AB145"/>
      <c s="305" r="AC145"/>
      <c s="305" r="AD145"/>
      <c s="305" r="AE145"/>
      <c s="180" r="BW145"/>
    </row>
    <row customHeight="1" r="146" ht="20.25">
      <c s="67" r="A146"/>
      <c s="268" r="B146"/>
      <c s="237" r="C146"/>
      <c s="237" r="D146"/>
      <c s="237" r="E146"/>
      <c s="237" r="F146"/>
      <c s="237" r="G146"/>
      <c s="96" r="H146"/>
      <c s="273" r="I146"/>
      <c s="305" r="N146"/>
      <c s="337" r="O146"/>
      <c s="66" r="P146"/>
      <c s="305" r="Q146"/>
      <c s="305" r="T146"/>
      <c s="305" r="U146"/>
      <c s="305" r="V146"/>
      <c s="305" r="W146"/>
      <c s="305" r="X146"/>
      <c s="305" r="Y146"/>
      <c s="305" r="Z146"/>
      <c s="305" r="AA146"/>
      <c s="305" r="AB146"/>
      <c s="305" r="AC146"/>
      <c s="305" r="AD146"/>
      <c s="305" r="AE146"/>
      <c s="232" r="BR146"/>
      <c s="115" r="BS146"/>
      <c s="232" r="BT146"/>
    </row>
    <row customHeight="1" r="147" ht="20.25">
      <c s="67" r="A147"/>
      <c s="268" r="B147"/>
      <c s="237" r="C147"/>
      <c s="237" r="D147"/>
      <c s="237" r="E147"/>
      <c s="237" r="F147"/>
      <c s="237" r="G147"/>
      <c s="96" r="H147"/>
      <c s="273" r="I147"/>
      <c s="305" r="N147"/>
      <c s="337" r="O147"/>
      <c s="66" r="P147"/>
      <c s="305" r="Q147"/>
      <c s="305" r="T147"/>
      <c s="305" r="U147"/>
      <c s="305" r="V147"/>
      <c s="305" r="W147"/>
      <c s="305" r="X147"/>
      <c s="305" r="Y147"/>
      <c s="305" r="Z147"/>
      <c s="305" r="AA147"/>
      <c s="305" r="AB147"/>
      <c s="305" r="AC147"/>
      <c s="305" r="AD147"/>
      <c s="305" r="AE147"/>
    </row>
    <row customHeight="1" r="148" ht="20.25">
      <c s="67" r="A148"/>
      <c s="268" r="B148"/>
      <c s="237" r="C148"/>
      <c s="237" r="D148"/>
      <c s="237" r="E148"/>
      <c s="237" r="F148"/>
      <c s="237" r="G148"/>
      <c s="96" r="H148"/>
      <c s="273" r="I148"/>
      <c s="305" r="N148"/>
      <c s="337" r="O148"/>
      <c s="66" r="P148"/>
      <c s="305" r="Q148"/>
      <c s="305" r="T148"/>
      <c s="305" r="U148"/>
      <c s="305" r="V148"/>
      <c s="305" r="W148"/>
      <c s="305" r="X148"/>
      <c s="305" r="Y148"/>
      <c s="305" r="Z148"/>
      <c s="305" r="AA148"/>
      <c s="305" r="AB148"/>
      <c s="305" r="AC148"/>
      <c s="305" r="AD148"/>
      <c s="305" r="AE148"/>
    </row>
    <row customHeight="1" r="149" ht="20.25">
      <c s="67" r="A149"/>
      <c s="268" r="B149"/>
      <c s="237" r="C149"/>
      <c s="237" r="D149"/>
      <c s="237" r="E149"/>
      <c s="237" r="F149"/>
      <c s="237" r="G149"/>
      <c s="96" r="H149"/>
      <c s="273" r="I149"/>
      <c s="305" r="N149"/>
      <c s="337" r="O149"/>
      <c s="66" r="P149"/>
      <c s="305" r="Q149"/>
      <c s="305" r="T149"/>
      <c s="305" r="U149"/>
      <c s="305" r="V149"/>
      <c s="305" r="W149"/>
      <c s="305" r="X149"/>
      <c s="305" r="Y149"/>
      <c s="305" r="Z149"/>
      <c s="305" r="AA149"/>
      <c s="305" r="AB149"/>
      <c s="305" r="AC149"/>
      <c s="305" r="AD149"/>
      <c s="305" r="AE149"/>
    </row>
    <row customHeight="1" r="150" ht="20.25">
      <c s="67" r="A150"/>
      <c s="268" r="B150"/>
      <c s="237" r="C150"/>
      <c s="237" r="D150"/>
      <c s="237" r="E150"/>
      <c s="237" r="F150"/>
      <c s="237" r="G150"/>
      <c s="96" r="H150"/>
      <c s="273" r="I150"/>
      <c s="305" r="N150"/>
      <c s="337" r="O150"/>
      <c s="66" r="P150"/>
      <c s="305" r="Q150"/>
      <c s="305" r="T150"/>
      <c s="305" r="U150"/>
      <c s="305" r="V150"/>
      <c s="305" r="W150"/>
      <c s="305" r="X150"/>
      <c s="305" r="Y150"/>
      <c s="305" r="Z150"/>
      <c s="305" r="AA150"/>
      <c s="305" r="AB150"/>
      <c s="305" r="AC150"/>
      <c s="305" r="AD150"/>
      <c s="305" r="AE150"/>
    </row>
    <row customHeight="1" r="151" ht="20.25">
      <c s="67" r="A151"/>
      <c s="268" r="B151"/>
      <c s="237" r="C151"/>
      <c s="237" r="D151"/>
      <c s="237" r="E151"/>
      <c s="237" r="F151"/>
      <c s="237" r="G151"/>
      <c s="96" r="H151"/>
      <c s="273" r="I151"/>
      <c s="305" r="N151"/>
      <c s="337" r="O151"/>
      <c s="66" r="P151"/>
      <c s="305" r="Q151"/>
      <c s="305" r="T151"/>
      <c s="305" r="U151"/>
      <c s="305" r="V151"/>
      <c s="305" r="W151"/>
      <c s="305" r="X151"/>
      <c s="305" r="Y151"/>
      <c s="305" r="Z151"/>
      <c s="305" r="AA151"/>
      <c s="305" r="AB151"/>
      <c s="305" r="AC151"/>
      <c s="305" r="AD151"/>
      <c s="305" r="AE151"/>
    </row>
    <row customHeight="1" r="152" ht="20.25">
      <c s="67" r="A152"/>
      <c s="268" r="B152"/>
      <c s="237" r="C152"/>
      <c s="237" r="D152"/>
      <c s="237" r="E152"/>
      <c s="237" r="F152"/>
      <c s="237" r="G152"/>
      <c s="96" r="H152"/>
      <c s="273" r="I152"/>
      <c s="305" r="N152"/>
      <c s="337" r="O152"/>
      <c s="66" r="P152"/>
      <c s="305" r="Q152"/>
      <c s="305" r="T152"/>
      <c s="305" r="U152"/>
      <c s="305" r="V152"/>
      <c s="305" r="W152"/>
      <c s="305" r="X152"/>
      <c s="305" r="Y152"/>
      <c s="305" r="Z152"/>
      <c s="305" r="AA152"/>
      <c s="305" r="AB152"/>
      <c s="305" r="AC152"/>
      <c s="305" r="AD152"/>
      <c s="305" r="AE152"/>
    </row>
    <row customHeight="1" r="153" ht="20.25">
      <c s="67" r="A153"/>
      <c s="268" r="B153"/>
      <c s="237" r="C153"/>
      <c s="237" r="D153"/>
      <c s="237" r="E153"/>
      <c s="237" r="F153"/>
      <c s="237" r="G153"/>
      <c s="96" r="H153"/>
      <c s="273" r="I153"/>
      <c s="305" r="N153"/>
      <c s="337" r="O153"/>
      <c s="66" r="P153"/>
      <c s="305" r="Q153"/>
      <c s="305" r="T153"/>
      <c s="305" r="U153"/>
      <c s="305" r="V153"/>
      <c s="305" r="W153"/>
      <c s="305" r="X153"/>
      <c s="305" r="Y153"/>
      <c s="305" r="Z153"/>
      <c s="305" r="AA153"/>
      <c s="305" r="AB153"/>
      <c s="305" r="AC153"/>
      <c s="305" r="AD153"/>
      <c s="305" r="AE153"/>
    </row>
    <row customHeight="1" r="154" ht="20.25">
      <c s="67" r="A154"/>
      <c s="268" r="B154"/>
      <c s="237" r="C154"/>
      <c s="237" r="D154"/>
      <c s="237" r="E154"/>
      <c s="237" r="F154"/>
      <c s="237" r="G154"/>
      <c s="96" r="H154"/>
      <c s="273" r="I154"/>
      <c s="305" r="N154"/>
      <c s="337" r="O154"/>
      <c s="66" r="P154"/>
      <c s="305" r="Q154"/>
      <c s="305" r="T154"/>
      <c s="305" r="U154"/>
      <c s="305" r="V154"/>
      <c s="305" r="W154"/>
      <c s="305" r="X154"/>
      <c s="305" r="Y154"/>
      <c s="305" r="Z154"/>
      <c s="305" r="AA154"/>
      <c s="305" r="AB154"/>
      <c s="305" r="AC154"/>
      <c s="305" r="AD154"/>
      <c s="305" r="AE154"/>
    </row>
    <row customHeight="1" r="155" ht="20.25">
      <c s="67" r="A155"/>
      <c s="268" r="B155"/>
      <c s="237" r="C155"/>
      <c s="237" r="D155"/>
      <c s="237" r="E155"/>
      <c s="237" r="F155"/>
      <c s="237" r="G155"/>
      <c s="96" r="H155"/>
      <c s="273" r="I155"/>
      <c s="305" r="N155"/>
      <c s="337" r="O155"/>
      <c s="66" r="P155"/>
      <c s="305" r="Q155"/>
      <c s="305" r="T155"/>
      <c s="305" r="U155"/>
      <c s="305" r="V155"/>
      <c s="305" r="W155"/>
      <c s="305" r="X155"/>
      <c s="305" r="Y155"/>
      <c s="305" r="Z155"/>
      <c s="305" r="AA155"/>
      <c s="305" r="AB155"/>
      <c s="305" r="AC155"/>
      <c s="305" r="AD155"/>
      <c s="305" r="AE155"/>
    </row>
    <row customHeight="1" r="156" ht="20.25">
      <c s="67" r="A156"/>
      <c s="268" r="B156"/>
      <c s="237" r="C156"/>
      <c s="237" r="D156"/>
      <c s="237" r="E156"/>
      <c s="237" r="F156"/>
      <c s="237" r="G156"/>
      <c s="96" r="H156"/>
      <c s="273" r="I156"/>
      <c s="305" r="N156"/>
      <c s="337" r="O156"/>
      <c s="66" r="P156"/>
      <c s="305" r="Q156"/>
      <c s="305" r="T156"/>
      <c s="305" r="U156"/>
      <c s="305" r="V156"/>
      <c s="305" r="W156"/>
      <c s="305" r="X156"/>
      <c s="305" r="Y156"/>
      <c s="305" r="Z156"/>
      <c s="305" r="AA156"/>
      <c s="305" r="AB156"/>
      <c s="305" r="AC156"/>
      <c s="305" r="AD156"/>
      <c s="305" r="AE156"/>
    </row>
    <row customHeight="1" r="157" ht="20.25">
      <c s="67" r="A157"/>
      <c s="268" r="B157"/>
      <c s="237" r="C157"/>
      <c s="237" r="D157"/>
      <c s="237" r="E157"/>
      <c s="237" r="F157"/>
      <c s="237" r="G157"/>
      <c s="96" r="H157"/>
      <c s="273" r="I157"/>
      <c s="305" r="N157"/>
      <c s="337" r="O157"/>
      <c s="66" r="P157"/>
      <c s="305" r="Q157"/>
      <c s="305" r="T157"/>
      <c s="305" r="U157"/>
      <c s="305" r="V157"/>
      <c s="305" r="W157"/>
      <c s="305" r="X157"/>
      <c s="305" r="Y157"/>
      <c s="305" r="Z157"/>
      <c s="305" r="AA157"/>
      <c s="305" r="AB157"/>
      <c s="305" r="AC157"/>
      <c s="305" r="AD157"/>
      <c s="305" r="AE157"/>
    </row>
    <row customHeight="1" r="158" ht="20.25">
      <c s="67" r="A158"/>
      <c s="268" r="B158"/>
      <c s="237" r="C158"/>
      <c s="237" r="D158"/>
      <c s="237" r="E158"/>
      <c s="237" r="F158"/>
      <c s="237" r="G158"/>
      <c s="96" r="H158"/>
      <c s="273" r="I158"/>
      <c s="305" r="N158"/>
      <c s="337" r="O158"/>
      <c s="66" r="P158"/>
      <c s="305" r="Q158"/>
      <c s="305" r="T158"/>
      <c s="305" r="U158"/>
      <c s="305" r="V158"/>
      <c s="305" r="W158"/>
      <c s="305" r="X158"/>
      <c s="305" r="Y158"/>
      <c s="305" r="Z158"/>
      <c s="305" r="AA158"/>
      <c s="305" r="AB158"/>
      <c s="305" r="AC158"/>
      <c s="305" r="AD158"/>
      <c s="305" r="AE158"/>
    </row>
    <row customHeight="1" r="159" ht="20.25">
      <c s="67" r="A159"/>
      <c s="268" r="B159"/>
      <c s="237" r="C159"/>
      <c s="237" r="D159"/>
      <c s="237" r="E159"/>
      <c s="237" r="F159"/>
      <c s="237" r="G159"/>
      <c s="96" r="H159"/>
      <c s="273" r="I159"/>
      <c s="305" r="N159"/>
      <c s="337" r="O159"/>
      <c s="66" r="P159"/>
      <c s="305" r="Q159"/>
      <c s="305" r="T159"/>
      <c s="305" r="U159"/>
      <c s="305" r="V159"/>
      <c s="305" r="W159"/>
      <c s="305" r="X159"/>
      <c s="305" r="Y159"/>
      <c s="305" r="Z159"/>
      <c s="305" r="AA159"/>
      <c s="305" r="AB159"/>
      <c s="305" r="AC159"/>
      <c s="305" r="AD159"/>
      <c s="305" r="AE159"/>
    </row>
    <row customHeight="1" r="160" ht="20.25">
      <c s="67" r="A160"/>
      <c s="268" r="B160"/>
      <c s="237" r="C160"/>
      <c s="237" r="D160"/>
      <c s="237" r="E160"/>
      <c s="237" r="F160"/>
      <c s="237" r="G160"/>
      <c s="96" r="H160"/>
      <c s="273" r="I160"/>
      <c s="305" r="N160"/>
      <c s="337" r="O160"/>
      <c s="66" r="P160"/>
      <c s="305" r="Q160"/>
      <c s="305" r="T160"/>
      <c s="305" r="U160"/>
      <c s="305" r="V160"/>
      <c s="305" r="W160"/>
      <c s="305" r="X160"/>
      <c s="305" r="Y160"/>
      <c s="305" r="Z160"/>
      <c s="305" r="AA160"/>
      <c s="305" r="AB160"/>
      <c s="305" r="AC160"/>
      <c s="305" r="AD160"/>
      <c s="305" r="AE160"/>
    </row>
    <row customHeight="1" r="161" ht="20.25">
      <c s="67" r="A161"/>
      <c s="268" r="B161"/>
      <c s="237" r="C161"/>
      <c s="237" r="D161"/>
      <c s="237" r="E161"/>
      <c s="237" r="F161"/>
      <c s="237" r="G161"/>
      <c s="96" r="H161"/>
      <c s="273" r="I161"/>
      <c s="305" r="N161"/>
      <c s="337" r="O161"/>
      <c s="66" r="P161"/>
      <c s="305" r="Q161"/>
      <c s="305" r="T161"/>
      <c s="305" r="U161"/>
      <c s="305" r="V161"/>
      <c s="305" r="W161"/>
      <c s="305" r="X161"/>
      <c s="305" r="Y161"/>
      <c s="305" r="Z161"/>
      <c s="305" r="AA161"/>
      <c s="305" r="AB161"/>
      <c s="305" r="AC161"/>
      <c s="305" r="AD161"/>
      <c s="305" r="AE161"/>
    </row>
    <row customHeight="1" r="162" ht="20.25">
      <c s="67" r="A162"/>
      <c s="268" r="B162"/>
      <c s="237" r="C162"/>
      <c s="237" r="D162"/>
      <c s="237" r="E162"/>
      <c s="237" r="F162"/>
      <c s="237" r="G162"/>
      <c s="96" r="H162"/>
      <c s="273" r="I162"/>
      <c s="305" r="N162"/>
      <c s="337" r="O162"/>
      <c s="66" r="P162"/>
      <c s="305" r="Q162"/>
      <c s="305" r="T162"/>
      <c s="305" r="U162"/>
      <c s="305" r="V162"/>
      <c s="305" r="W162"/>
      <c s="305" r="X162"/>
      <c s="305" r="Y162"/>
      <c s="305" r="Z162"/>
      <c s="305" r="AA162"/>
      <c s="305" r="AB162"/>
      <c s="305" r="AC162"/>
      <c s="305" r="AD162"/>
      <c s="305" r="AE162"/>
    </row>
    <row customHeight="1" r="163" ht="20.25">
      <c s="67" r="A163"/>
      <c s="268" r="B163"/>
      <c s="237" r="C163"/>
      <c s="237" r="D163"/>
      <c s="237" r="E163"/>
      <c s="237" r="F163"/>
      <c s="237" r="G163"/>
      <c s="96" r="H163"/>
      <c s="273" r="I163"/>
      <c s="305" r="N163"/>
      <c s="337" r="O163"/>
      <c s="66" r="P163"/>
      <c s="305" r="Q163"/>
      <c s="305" r="T163"/>
      <c s="305" r="U163"/>
      <c s="305" r="V163"/>
      <c s="305" r="W163"/>
      <c s="305" r="X163"/>
      <c s="305" r="Y163"/>
      <c s="305" r="Z163"/>
      <c s="305" r="AA163"/>
      <c s="305" r="AB163"/>
      <c s="305" r="AC163"/>
      <c s="305" r="AD163"/>
      <c s="305" r="AE163"/>
    </row>
    <row customHeight="1" r="164" ht="20.25">
      <c s="67" r="A164"/>
      <c s="268" r="B164"/>
      <c s="237" r="C164"/>
      <c s="237" r="D164"/>
      <c s="237" r="E164"/>
      <c s="237" r="F164"/>
      <c s="237" r="G164"/>
      <c s="96" r="H164"/>
      <c s="273" r="I164"/>
      <c s="305" r="N164"/>
      <c s="337" r="O164"/>
      <c s="66" r="P164"/>
      <c s="305" r="Q164"/>
      <c s="305" r="T164"/>
      <c s="305" r="U164"/>
      <c s="305" r="V164"/>
      <c s="305" r="W164"/>
      <c s="305" r="X164"/>
      <c s="305" r="Y164"/>
      <c s="305" r="Z164"/>
      <c s="305" r="AA164"/>
      <c s="305" r="AB164"/>
      <c s="305" r="AC164"/>
      <c s="305" r="AD164"/>
      <c s="305" r="AE164"/>
    </row>
    <row customHeight="1" r="165" ht="20.25">
      <c s="67" r="A165"/>
      <c s="268" r="B165"/>
      <c s="237" r="C165"/>
      <c s="237" r="D165"/>
      <c s="237" r="E165"/>
      <c s="237" r="F165"/>
      <c s="237" r="G165"/>
      <c s="96" r="H165"/>
      <c s="273" r="I165"/>
      <c s="305" r="N165"/>
      <c s="337" r="O165"/>
      <c s="66" r="P165"/>
      <c s="305" r="Q165"/>
      <c s="305" r="T165"/>
      <c s="305" r="U165"/>
      <c s="305" r="V165"/>
      <c s="305" r="W165"/>
      <c s="305" r="X165"/>
      <c s="305" r="Y165"/>
      <c s="305" r="Z165"/>
      <c s="305" r="AA165"/>
      <c s="305" r="AB165"/>
      <c s="305" r="AC165"/>
      <c s="305" r="AD165"/>
      <c s="305" r="AE165"/>
    </row>
    <row customHeight="1" r="166" ht="20.25">
      <c s="67" r="A166"/>
      <c s="268" r="B166"/>
      <c s="237" r="C166"/>
      <c s="237" r="D166"/>
      <c s="237" r="E166"/>
      <c s="237" r="F166"/>
      <c s="237" r="G166"/>
      <c s="96" r="H166"/>
      <c s="273" r="I166"/>
      <c s="305" r="N166"/>
      <c s="337" r="O166"/>
      <c s="66" r="P166"/>
      <c s="305" r="Q166"/>
      <c s="305" r="T166"/>
      <c s="305" r="U166"/>
      <c s="305" r="V166"/>
      <c s="305" r="W166"/>
      <c s="305" r="X166"/>
      <c s="305" r="Y166"/>
      <c s="305" r="Z166"/>
      <c s="305" r="AA166"/>
      <c s="305" r="AB166"/>
      <c s="305" r="AC166"/>
      <c s="305" r="AD166"/>
      <c s="305" r="AE166"/>
    </row>
    <row customHeight="1" r="167" ht="20.25">
      <c s="67" r="A167"/>
      <c s="268" r="B167"/>
      <c s="237" r="C167"/>
      <c s="237" r="D167"/>
      <c s="237" r="E167"/>
      <c s="237" r="F167"/>
      <c s="237" r="G167"/>
      <c s="96" r="H167"/>
      <c s="273" r="I167"/>
      <c s="305" r="N167"/>
      <c s="337" r="O167"/>
      <c s="66" r="P167"/>
      <c s="305" r="Q167"/>
      <c s="305" r="T167"/>
      <c s="305" r="U167"/>
      <c s="305" r="V167"/>
      <c s="305" r="W167"/>
      <c s="305" r="X167"/>
      <c s="305" r="Y167"/>
      <c s="305" r="Z167"/>
      <c s="305" r="AA167"/>
      <c s="305" r="AB167"/>
      <c s="305" r="AC167"/>
      <c s="305" r="AD167"/>
      <c s="305" r="AE167"/>
    </row>
    <row customHeight="1" r="168" ht="20.25">
      <c s="67" r="A168"/>
      <c s="268" r="B168"/>
      <c s="237" r="C168"/>
      <c s="237" r="D168"/>
      <c s="237" r="E168"/>
      <c s="237" r="F168"/>
      <c s="237" r="G168"/>
      <c s="96" r="H168"/>
      <c s="273" r="I168"/>
      <c s="305" r="N168"/>
      <c s="337" r="O168"/>
      <c s="66" r="P168"/>
      <c s="305" r="Q168"/>
      <c s="305" r="T168"/>
      <c s="305" r="U168"/>
      <c s="305" r="V168"/>
      <c s="305" r="W168"/>
      <c s="305" r="X168"/>
      <c s="305" r="Y168"/>
      <c s="305" r="Z168"/>
      <c s="305" r="AA168"/>
      <c s="305" r="AB168"/>
      <c s="305" r="AC168"/>
      <c s="305" r="AD168"/>
      <c s="305" r="AE168"/>
    </row>
    <row customHeight="1" r="169" ht="20.25">
      <c s="67" r="A169"/>
      <c s="268" r="B169"/>
      <c s="237" r="C169"/>
      <c s="237" r="D169"/>
      <c s="237" r="E169"/>
      <c s="237" r="F169"/>
      <c s="237" r="G169"/>
      <c s="96" r="H169"/>
      <c s="273" r="I169"/>
      <c s="305" r="N169"/>
      <c s="337" r="O169"/>
      <c s="66" r="P169"/>
      <c s="305" r="Q169"/>
      <c s="305" r="T169"/>
      <c s="305" r="U169"/>
      <c s="305" r="V169"/>
      <c s="305" r="W169"/>
      <c s="305" r="X169"/>
      <c s="305" r="Y169"/>
      <c s="305" r="Z169"/>
      <c s="305" r="AA169"/>
      <c s="305" r="AB169"/>
      <c s="305" r="AC169"/>
      <c s="305" r="AD169"/>
      <c s="305" r="AE169"/>
    </row>
    <row customHeight="1" r="170" ht="20.25">
      <c s="67" r="A170"/>
      <c s="268" r="B170"/>
      <c s="237" r="C170"/>
      <c s="237" r="D170"/>
      <c s="237" r="E170"/>
      <c s="237" r="F170"/>
      <c s="237" r="G170"/>
      <c s="96" r="H170"/>
      <c s="273" r="I170"/>
      <c s="305" r="N170"/>
      <c s="337" r="O170"/>
      <c s="66" r="P170"/>
      <c s="305" r="Q170"/>
      <c s="305" r="T170"/>
      <c s="305" r="U170"/>
      <c s="305" r="V170"/>
      <c s="305" r="W170"/>
      <c s="305" r="X170"/>
      <c s="305" r="Y170"/>
      <c s="305" r="Z170"/>
      <c s="305" r="AA170"/>
      <c s="305" r="AB170"/>
      <c s="305" r="AC170"/>
      <c s="305" r="AD170"/>
      <c s="305" r="AE170"/>
    </row>
    <row customHeight="1" r="171" ht="20.25">
      <c s="67" r="A171"/>
      <c s="268" r="B171"/>
      <c s="237" r="C171"/>
      <c s="237" r="D171"/>
      <c s="237" r="E171"/>
      <c s="237" r="F171"/>
      <c s="237" r="G171"/>
      <c s="96" r="H171"/>
      <c s="273" r="I171"/>
      <c s="305" r="N171"/>
      <c s="337" r="O171"/>
      <c s="66" r="P171"/>
      <c s="305" r="Q171"/>
      <c s="305" r="T171"/>
      <c s="305" r="U171"/>
      <c s="305" r="V171"/>
      <c s="305" r="W171"/>
      <c s="305" r="X171"/>
      <c s="305" r="Y171"/>
      <c s="305" r="Z171"/>
      <c s="305" r="AA171"/>
      <c s="305" r="AB171"/>
      <c s="305" r="AC171"/>
      <c s="305" r="AD171"/>
      <c s="305" r="AE171"/>
    </row>
    <row customHeight="1" r="172" ht="20.25">
      <c s="67" r="A172"/>
      <c s="268" r="B172"/>
      <c s="237" r="C172"/>
      <c s="237" r="D172"/>
      <c s="237" r="E172"/>
      <c s="237" r="F172"/>
      <c s="237" r="G172"/>
      <c s="96" r="H172"/>
      <c s="273" r="I172"/>
      <c s="305" r="N172"/>
      <c s="337" r="O172"/>
      <c s="66" r="P172"/>
      <c s="305" r="Q172"/>
      <c s="305" r="T172"/>
      <c s="305" r="U172"/>
      <c s="305" r="V172"/>
      <c s="305" r="W172"/>
      <c s="305" r="X172"/>
      <c s="305" r="Y172"/>
      <c s="305" r="Z172"/>
      <c s="305" r="AA172"/>
      <c s="305" r="AB172"/>
      <c s="305" r="AC172"/>
      <c s="305" r="AD172"/>
      <c s="305" r="AE172"/>
    </row>
    <row customHeight="1" r="173" ht="20.25">
      <c s="67" r="A173"/>
      <c s="268" r="B173"/>
      <c s="237" r="C173"/>
      <c s="237" r="D173"/>
      <c s="237" r="E173"/>
      <c s="237" r="F173"/>
      <c s="237" r="G173"/>
      <c s="96" r="H173"/>
      <c s="273" r="I173"/>
      <c s="305" r="N173"/>
      <c s="337" r="O173"/>
      <c s="66" r="P173"/>
      <c s="305" r="Q173"/>
      <c s="305" r="T173"/>
      <c s="305" r="U173"/>
      <c s="305" r="V173"/>
      <c s="305" r="W173"/>
      <c s="305" r="X173"/>
      <c s="305" r="Y173"/>
      <c s="305" r="Z173"/>
      <c s="305" r="AA173"/>
      <c s="305" r="AB173"/>
      <c s="305" r="AC173"/>
      <c s="305" r="AD173"/>
      <c s="305" r="AE173"/>
    </row>
    <row customHeight="1" r="174" ht="20.25">
      <c s="67" r="A174"/>
      <c s="268" r="B174"/>
      <c s="237" r="C174"/>
      <c s="237" r="D174"/>
      <c s="237" r="E174"/>
      <c s="237" r="F174"/>
      <c s="237" r="G174"/>
      <c s="96" r="H174"/>
      <c s="273" r="I174"/>
      <c s="305" r="N174"/>
      <c s="337" r="O174"/>
      <c s="66" r="P174"/>
      <c s="305" r="Q174"/>
      <c s="305" r="T174"/>
      <c s="305" r="U174"/>
      <c s="305" r="V174"/>
      <c s="305" r="W174"/>
      <c s="305" r="X174"/>
      <c s="305" r="Y174"/>
      <c s="305" r="Z174"/>
      <c s="305" r="AA174"/>
      <c s="305" r="AB174"/>
      <c s="305" r="AC174"/>
      <c s="305" r="AD174"/>
      <c s="305" r="AE174"/>
    </row>
    <row customHeight="1" r="175" ht="20.25">
      <c s="67" r="A175"/>
      <c s="268" r="B175"/>
      <c s="237" r="C175"/>
      <c s="237" r="D175"/>
      <c s="237" r="E175"/>
      <c s="237" r="F175"/>
      <c s="237" r="G175"/>
      <c s="96" r="H175"/>
      <c s="273" r="I175"/>
      <c s="305" r="N175"/>
      <c s="337" r="O175"/>
      <c s="66" r="P175"/>
      <c s="305" r="Q175"/>
      <c s="305" r="T175"/>
      <c s="305" r="U175"/>
      <c s="305" r="V175"/>
      <c s="305" r="W175"/>
      <c s="305" r="X175"/>
      <c s="305" r="Y175"/>
      <c s="305" r="Z175"/>
      <c s="305" r="AA175"/>
      <c s="305" r="AB175"/>
      <c s="305" r="AC175"/>
      <c s="305" r="AD175"/>
      <c s="305" r="AE175"/>
    </row>
    <row customHeight="1" r="176" ht="20.25">
      <c s="67" r="A176"/>
      <c s="268" r="B176"/>
      <c s="237" r="C176"/>
      <c s="237" r="D176"/>
      <c s="237" r="E176"/>
      <c s="237" r="F176"/>
      <c s="237" r="G176"/>
      <c s="96" r="H176"/>
      <c s="273" r="I176"/>
      <c s="305" r="N176"/>
      <c s="337" r="O176"/>
      <c s="66" r="P176"/>
      <c s="305" r="Q176"/>
      <c s="305" r="T176"/>
      <c s="305" r="U176"/>
      <c s="305" r="V176"/>
      <c s="305" r="W176"/>
      <c s="305" r="X176"/>
      <c s="305" r="Y176"/>
      <c s="305" r="Z176"/>
      <c s="305" r="AA176"/>
      <c s="305" r="AB176"/>
      <c s="305" r="AC176"/>
      <c s="305" r="AD176"/>
      <c s="305" r="AE176"/>
    </row>
    <row customHeight="1" r="177" ht="20.25">
      <c s="67" r="A177"/>
      <c s="268" r="B177"/>
      <c s="237" r="C177"/>
      <c s="237" r="D177"/>
      <c s="237" r="E177"/>
      <c s="237" r="F177"/>
      <c s="237" r="G177"/>
      <c s="96" r="H177"/>
      <c s="273" r="I177"/>
      <c s="305" r="N177"/>
      <c s="337" r="O177"/>
      <c s="66" r="P177"/>
      <c s="305" r="Q177"/>
      <c s="305" r="T177"/>
      <c s="305" r="U177"/>
      <c s="305" r="V177"/>
      <c s="305" r="W177"/>
      <c s="305" r="X177"/>
      <c s="305" r="Y177"/>
      <c s="305" r="Z177"/>
      <c s="305" r="AA177"/>
      <c s="305" r="AB177"/>
      <c s="305" r="AC177"/>
      <c s="305" r="AD177"/>
      <c s="305" r="AE177"/>
    </row>
    <row customHeight="1" r="178" ht="20.25">
      <c s="67" r="A178"/>
      <c s="268" r="B178"/>
      <c s="237" r="C178"/>
      <c s="237" r="D178"/>
      <c s="237" r="E178"/>
      <c s="237" r="F178"/>
      <c s="237" r="G178"/>
      <c s="96" r="H178"/>
      <c s="273" r="I178"/>
      <c s="305" r="N178"/>
      <c s="337" r="O178"/>
      <c s="66" r="P178"/>
      <c s="305" r="Q178"/>
      <c s="305" r="T178"/>
      <c s="305" r="U178"/>
      <c s="305" r="V178"/>
      <c s="305" r="W178"/>
      <c s="305" r="X178"/>
      <c s="305" r="Y178"/>
      <c s="305" r="Z178"/>
      <c s="305" r="AA178"/>
      <c s="305" r="AB178"/>
      <c s="305" r="AC178"/>
      <c s="305" r="AD178"/>
      <c s="305" r="AE178"/>
    </row>
    <row customHeight="1" r="179" ht="20.25">
      <c s="67" r="A179"/>
      <c s="268" r="B179"/>
      <c s="237" r="C179"/>
      <c s="237" r="D179"/>
      <c s="237" r="E179"/>
      <c s="237" r="F179"/>
      <c s="237" r="G179"/>
      <c s="96" r="H179"/>
      <c s="273" r="I179"/>
      <c s="305" r="N179"/>
      <c s="337" r="O179"/>
      <c s="66" r="P179"/>
      <c s="305" r="Q179"/>
      <c s="305" r="T179"/>
      <c s="305" r="U179"/>
      <c s="305" r="V179"/>
      <c s="305" r="W179"/>
      <c s="305" r="X179"/>
      <c s="305" r="Y179"/>
      <c s="305" r="Z179"/>
      <c s="305" r="AA179"/>
      <c s="305" r="AB179"/>
      <c s="305" r="AC179"/>
      <c s="305" r="AD179"/>
      <c s="305" r="AE179"/>
    </row>
    <row customHeight="1" r="180" ht="20.25">
      <c s="67" r="A180"/>
      <c s="268" r="B180"/>
      <c s="237" r="C180"/>
      <c s="237" r="D180"/>
      <c s="237" r="E180"/>
      <c s="237" r="F180"/>
      <c s="237" r="G180"/>
      <c s="96" r="H180"/>
      <c s="273" r="I180"/>
      <c s="305" r="N180"/>
      <c s="337" r="O180"/>
      <c s="66" r="P180"/>
      <c s="305" r="Q180"/>
      <c s="305" r="T180"/>
      <c s="305" r="U180"/>
      <c s="305" r="V180"/>
      <c s="305" r="W180"/>
      <c s="305" r="X180"/>
      <c s="305" r="Y180"/>
      <c s="305" r="Z180"/>
      <c s="305" r="AA180"/>
      <c s="305" r="AB180"/>
      <c s="305" r="AC180"/>
      <c s="305" r="AD180"/>
      <c s="305" r="AE180"/>
    </row>
    <row customHeight="1" r="181" ht="20.25">
      <c s="67" r="A181"/>
      <c s="268" r="B181"/>
      <c s="237" r="C181"/>
      <c s="237" r="D181"/>
      <c s="237" r="E181"/>
      <c s="237" r="F181"/>
      <c s="237" r="G181"/>
      <c s="96" r="H181"/>
      <c s="273" r="I181"/>
      <c s="305" r="N181"/>
      <c s="337" r="O181"/>
      <c s="66" r="P181"/>
      <c s="305" r="Q181"/>
      <c s="305" r="T181"/>
      <c s="305" r="U181"/>
      <c s="305" r="V181"/>
      <c s="305" r="W181"/>
      <c s="305" r="X181"/>
      <c s="305" r="Y181"/>
      <c s="305" r="Z181"/>
      <c s="305" r="AA181"/>
      <c s="305" r="AB181"/>
      <c s="305" r="AC181"/>
      <c s="305" r="AD181"/>
      <c s="305" r="AE181"/>
    </row>
    <row customHeight="1" r="182" ht="20.25">
      <c s="67" r="A182"/>
      <c s="268" r="B182"/>
      <c s="237" r="C182"/>
      <c s="237" r="D182"/>
      <c s="237" r="E182"/>
      <c s="237" r="F182"/>
      <c s="237" r="G182"/>
      <c s="96" r="H182"/>
      <c s="273" r="I182"/>
      <c s="305" r="N182"/>
      <c s="337" r="O182"/>
      <c s="66" r="P182"/>
      <c s="305" r="Q182"/>
      <c s="305" r="T182"/>
      <c s="305" r="U182"/>
      <c s="305" r="V182"/>
      <c s="305" r="W182"/>
      <c s="305" r="X182"/>
      <c s="305" r="Y182"/>
      <c s="305" r="Z182"/>
      <c s="305" r="AA182"/>
      <c s="305" r="AB182"/>
      <c s="305" r="AC182"/>
      <c s="305" r="AD182"/>
      <c s="305" r="AE182"/>
    </row>
    <row customHeight="1" r="183" ht="20.25">
      <c s="67" r="A183"/>
      <c s="268" r="B183"/>
      <c s="237" r="C183"/>
      <c s="237" r="D183"/>
      <c s="237" r="E183"/>
      <c s="237" r="F183"/>
      <c s="237" r="G183"/>
      <c s="96" r="H183"/>
      <c s="273" r="I183"/>
      <c s="305" r="N183"/>
      <c s="337" r="O183"/>
      <c s="66" r="P183"/>
      <c s="305" r="Q183"/>
      <c s="305" r="T183"/>
      <c s="305" r="U183"/>
      <c s="305" r="V183"/>
      <c s="305" r="W183"/>
      <c s="305" r="X183"/>
      <c s="305" r="Y183"/>
      <c s="305" r="Z183"/>
      <c s="305" r="AA183"/>
      <c s="305" r="AB183"/>
      <c s="305" r="AC183"/>
      <c s="305" r="AD183"/>
      <c s="305" r="AE183"/>
    </row>
    <row customHeight="1" r="184" ht="20.25">
      <c s="67" r="A184"/>
      <c s="268" r="B184"/>
      <c s="237" r="C184"/>
      <c s="237" r="D184"/>
      <c s="237" r="E184"/>
      <c s="237" r="F184"/>
      <c s="237" r="G184"/>
      <c s="96" r="H184"/>
      <c s="273" r="I184"/>
      <c s="305" r="N184"/>
      <c s="337" r="O184"/>
      <c s="66" r="P184"/>
      <c s="305" r="Q184"/>
      <c s="305" r="T184"/>
      <c s="305" r="U184"/>
      <c s="305" r="V184"/>
      <c s="305" r="W184"/>
      <c s="305" r="X184"/>
      <c s="305" r="Y184"/>
      <c s="305" r="Z184"/>
      <c s="305" r="AA184"/>
      <c s="305" r="AB184"/>
      <c s="305" r="AC184"/>
      <c s="305" r="AD184"/>
      <c s="305" r="AE184"/>
    </row>
    <row customHeight="1" r="185" ht="20.25">
      <c s="67" r="A185"/>
      <c s="268" r="B185"/>
      <c s="237" r="C185"/>
      <c s="237" r="D185"/>
      <c s="237" r="E185"/>
      <c s="237" r="F185"/>
      <c s="237" r="G185"/>
      <c s="96" r="H185"/>
      <c s="273" r="I185"/>
      <c s="305" r="N185"/>
      <c s="337" r="O185"/>
      <c s="66" r="P185"/>
      <c s="305" r="Q185"/>
      <c s="305" r="T185"/>
      <c s="305" r="U185"/>
      <c s="305" r="V185"/>
      <c s="305" r="W185"/>
      <c s="305" r="X185"/>
      <c s="305" r="Y185"/>
      <c s="305" r="Z185"/>
      <c s="305" r="AA185"/>
      <c s="305" r="AB185"/>
      <c s="305" r="AC185"/>
      <c s="305" r="AD185"/>
      <c s="305" r="AE185"/>
    </row>
    <row customHeight="1" r="186" ht="20.25">
      <c s="67" r="A186"/>
      <c s="268" r="B186"/>
      <c s="237" r="C186"/>
      <c s="237" r="D186"/>
      <c s="237" r="E186"/>
      <c s="237" r="F186"/>
      <c s="237" r="G186"/>
      <c s="96" r="H186"/>
      <c s="273" r="I186"/>
      <c s="305" r="N186"/>
      <c s="337" r="O186"/>
      <c s="66" r="P186"/>
      <c s="305" r="Q186"/>
      <c s="305" r="T186"/>
      <c s="305" r="U186"/>
      <c s="305" r="V186"/>
      <c s="305" r="W186"/>
      <c s="305" r="X186"/>
      <c s="305" r="Y186"/>
      <c s="305" r="Z186"/>
      <c s="305" r="AA186"/>
      <c s="305" r="AB186"/>
      <c s="305" r="AC186"/>
      <c s="305" r="AD186"/>
      <c s="305" r="AE186"/>
    </row>
    <row customHeight="1" r="187" ht="20.25">
      <c s="67" r="A187"/>
      <c s="268" r="B187"/>
      <c s="237" r="C187"/>
      <c s="237" r="D187"/>
      <c s="237" r="E187"/>
      <c s="237" r="F187"/>
      <c s="237" r="G187"/>
      <c s="96" r="H187"/>
      <c s="273" r="I187"/>
      <c s="305" r="N187"/>
      <c s="337" r="O187"/>
      <c s="66" r="P187"/>
      <c s="305" r="Q187"/>
      <c s="305" r="T187"/>
      <c s="305" r="U187"/>
      <c s="305" r="V187"/>
      <c s="305" r="W187"/>
      <c s="305" r="X187"/>
      <c s="305" r="Y187"/>
      <c s="305" r="Z187"/>
      <c s="305" r="AA187"/>
      <c s="305" r="AB187"/>
      <c s="305" r="AC187"/>
      <c s="305" r="AD187"/>
      <c s="305" r="AE187"/>
    </row>
    <row customHeight="1" r="188" ht="20.25">
      <c s="67" r="A188"/>
      <c s="268" r="B188"/>
      <c s="237" r="C188"/>
      <c s="237" r="D188"/>
      <c s="237" r="E188"/>
      <c s="237" r="F188"/>
      <c s="237" r="G188"/>
      <c s="96" r="H188"/>
      <c s="273" r="I188"/>
      <c s="305" r="N188"/>
      <c s="337" r="O188"/>
      <c s="66" r="P188"/>
      <c s="305" r="Q188"/>
      <c s="305" r="T188"/>
      <c s="305" r="U188"/>
      <c s="305" r="V188"/>
      <c s="305" r="W188"/>
      <c s="305" r="X188"/>
      <c s="305" r="Y188"/>
      <c s="305" r="Z188"/>
      <c s="305" r="AA188"/>
      <c s="305" r="AB188"/>
      <c s="305" r="AC188"/>
      <c s="305" r="AD188"/>
      <c s="305" r="AE188"/>
    </row>
    <row customHeight="1" r="189" ht="20.25">
      <c s="67" r="A189"/>
      <c s="268" r="B189"/>
      <c s="237" r="C189"/>
      <c s="237" r="D189"/>
      <c s="237" r="E189"/>
      <c s="237" r="F189"/>
      <c s="237" r="G189"/>
      <c s="96" r="H189"/>
      <c s="273" r="I189"/>
      <c s="305" r="N189"/>
      <c s="337" r="O189"/>
      <c s="66" r="P189"/>
      <c s="305" r="Q189"/>
      <c s="305" r="T189"/>
      <c s="305" r="U189"/>
      <c s="305" r="V189"/>
      <c s="305" r="W189"/>
      <c s="305" r="X189"/>
      <c s="305" r="Y189"/>
      <c s="305" r="Z189"/>
      <c s="305" r="AA189"/>
      <c s="305" r="AB189"/>
      <c s="305" r="AC189"/>
      <c s="305" r="AD189"/>
      <c s="305" r="AE189"/>
    </row>
    <row customHeight="1" r="190" ht="20.25">
      <c s="67" r="A190"/>
      <c s="268" r="B190"/>
      <c s="237" r="C190"/>
      <c s="237" r="D190"/>
      <c s="237" r="E190"/>
      <c s="237" r="F190"/>
      <c s="237" r="G190"/>
      <c s="96" r="H190"/>
      <c s="273" r="I190"/>
      <c s="305" r="N190"/>
      <c s="337" r="O190"/>
      <c s="66" r="P190"/>
      <c s="305" r="Q190"/>
      <c s="305" r="T190"/>
      <c s="305" r="U190"/>
      <c s="305" r="V190"/>
      <c s="305" r="W190"/>
      <c s="305" r="X190"/>
      <c s="305" r="Y190"/>
      <c s="305" r="Z190"/>
      <c s="305" r="AA190"/>
      <c s="305" r="AB190"/>
      <c s="305" r="AC190"/>
      <c s="305" r="AD190"/>
      <c s="305" r="AE190"/>
    </row>
    <row customHeight="1" r="191" ht="20.25">
      <c s="67" r="A191"/>
      <c s="268" r="B191"/>
      <c s="237" r="C191"/>
      <c s="237" r="D191"/>
      <c s="237" r="E191"/>
      <c s="237" r="F191"/>
      <c s="237" r="G191"/>
      <c s="96" r="H191"/>
      <c s="273" r="I191"/>
      <c s="305" r="N191"/>
      <c s="337" r="O191"/>
      <c s="66" r="P191"/>
      <c s="305" r="Q191"/>
      <c s="305" r="T191"/>
      <c s="305" r="U191"/>
      <c s="305" r="V191"/>
      <c s="305" r="W191"/>
      <c s="305" r="X191"/>
      <c s="305" r="Y191"/>
      <c s="305" r="Z191"/>
      <c s="305" r="AA191"/>
      <c s="305" r="AB191"/>
      <c s="305" r="AC191"/>
      <c s="305" r="AD191"/>
      <c s="305" r="AE191"/>
    </row>
    <row customHeight="1" r="192" ht="20.25">
      <c s="67" r="A192"/>
      <c s="268" r="B192"/>
      <c s="237" r="C192"/>
      <c s="237" r="D192"/>
      <c s="237" r="E192"/>
      <c s="237" r="F192"/>
      <c s="237" r="G192"/>
      <c s="96" r="H192"/>
      <c s="273" r="I192"/>
      <c s="305" r="N192"/>
      <c s="337" r="O192"/>
      <c s="66" r="P192"/>
      <c s="305" r="Q192"/>
      <c s="305" r="T192"/>
      <c s="305" r="U192"/>
      <c s="305" r="V192"/>
      <c s="305" r="W192"/>
      <c s="305" r="X192"/>
      <c s="305" r="Y192"/>
      <c s="305" r="Z192"/>
      <c s="305" r="AA192"/>
      <c s="305" r="AB192"/>
      <c s="305" r="AC192"/>
      <c s="305" r="AD192"/>
      <c s="305" r="AE192"/>
    </row>
    <row customHeight="1" r="193" ht="20.25">
      <c s="67" r="A193"/>
      <c s="268" r="B193"/>
      <c s="237" r="C193"/>
      <c s="237" r="D193"/>
      <c s="237" r="E193"/>
      <c s="237" r="F193"/>
      <c s="237" r="G193"/>
      <c s="96" r="H193"/>
      <c s="273" r="I193"/>
      <c s="305" r="N193"/>
      <c s="337" r="O193"/>
      <c s="66" r="P193"/>
      <c s="305" r="Q193"/>
      <c s="305" r="T193"/>
      <c s="305" r="U193"/>
      <c s="305" r="V193"/>
      <c s="305" r="W193"/>
      <c s="305" r="X193"/>
      <c s="305" r="Y193"/>
      <c s="305" r="Z193"/>
      <c s="305" r="AA193"/>
      <c s="305" r="AB193"/>
      <c s="305" r="AC193"/>
      <c s="305" r="AD193"/>
      <c s="305" r="AE193"/>
    </row>
    <row customHeight="1" r="194" ht="20.25">
      <c s="67" r="A194"/>
      <c s="268" r="B194"/>
      <c s="237" r="C194"/>
      <c s="237" r="D194"/>
      <c s="237" r="E194"/>
      <c s="237" r="F194"/>
      <c s="237" r="G194"/>
      <c s="96" r="H194"/>
      <c s="273" r="I194"/>
      <c s="305" r="N194"/>
      <c s="337" r="O194"/>
      <c s="66" r="P194"/>
      <c s="305" r="Q194"/>
      <c s="305" r="T194"/>
      <c s="305" r="U194"/>
      <c s="305" r="V194"/>
      <c s="305" r="W194"/>
      <c s="305" r="X194"/>
      <c s="305" r="Y194"/>
      <c s="305" r="Z194"/>
      <c s="305" r="AA194"/>
      <c s="305" r="AB194"/>
      <c s="305" r="AC194"/>
      <c s="305" r="AD194"/>
      <c s="305" r="AE194"/>
    </row>
    <row customHeight="1" r="195" ht="20.25">
      <c s="67" r="A195"/>
      <c s="268" r="B195"/>
      <c s="237" r="C195"/>
      <c s="237" r="D195"/>
      <c s="237" r="E195"/>
      <c s="237" r="F195"/>
      <c s="237" r="G195"/>
      <c s="96" r="H195"/>
      <c s="273" r="I195"/>
      <c s="305" r="N195"/>
      <c s="337" r="O195"/>
      <c s="66" r="P195"/>
      <c s="305" r="Q195"/>
      <c s="305" r="T195"/>
      <c s="305" r="U195"/>
      <c s="305" r="V195"/>
      <c s="305" r="W195"/>
      <c s="305" r="X195"/>
      <c s="305" r="Y195"/>
      <c s="305" r="Z195"/>
      <c s="305" r="AA195"/>
      <c s="305" r="AB195"/>
      <c s="305" r="AC195"/>
      <c s="305" r="AD195"/>
      <c s="305" r="AE195"/>
    </row>
    <row customHeight="1" r="196" ht="20.25">
      <c s="67" r="A196"/>
      <c s="268" r="B196"/>
      <c s="237" r="C196"/>
      <c s="237" r="D196"/>
      <c s="237" r="E196"/>
      <c s="237" r="F196"/>
      <c s="237" r="G196"/>
      <c s="96" r="H196"/>
      <c s="273" r="I196"/>
      <c s="305" r="N196"/>
      <c s="337" r="O196"/>
      <c s="66" r="P196"/>
      <c s="305" r="Q196"/>
      <c s="305" r="T196"/>
      <c s="305" r="U196"/>
      <c s="305" r="V196"/>
      <c s="305" r="W196"/>
      <c s="305" r="X196"/>
      <c s="305" r="Y196"/>
      <c s="305" r="Z196"/>
      <c s="305" r="AA196"/>
      <c s="305" r="AB196"/>
      <c s="305" r="AC196"/>
      <c s="305" r="AD196"/>
      <c s="305" r="AE196"/>
    </row>
    <row customHeight="1" r="197" ht="20.25">
      <c s="67" r="A197"/>
      <c s="268" r="B197"/>
      <c s="237" r="C197"/>
      <c s="237" r="D197"/>
      <c s="237" r="E197"/>
      <c s="237" r="F197"/>
      <c s="237" r="G197"/>
      <c s="96" r="H197"/>
      <c s="273" r="I197"/>
      <c s="305" r="N197"/>
      <c s="337" r="O197"/>
      <c s="66" r="P197"/>
      <c s="305" r="Q197"/>
      <c s="305" r="T197"/>
      <c s="305" r="U197"/>
      <c s="305" r="V197"/>
      <c s="305" r="W197"/>
      <c s="305" r="X197"/>
      <c s="305" r="Y197"/>
      <c s="305" r="Z197"/>
      <c s="305" r="AA197"/>
      <c s="305" r="AB197"/>
      <c s="305" r="AC197"/>
      <c s="305" r="AD197"/>
      <c s="305" r="AE197"/>
    </row>
    <row customHeight="1" r="198" ht="20.25">
      <c s="67" r="A198"/>
      <c s="268" r="B198"/>
      <c s="237" r="C198"/>
      <c s="237" r="D198"/>
      <c s="237" r="E198"/>
      <c s="237" r="F198"/>
      <c s="237" r="G198"/>
      <c s="96" r="H198"/>
      <c s="273" r="I198"/>
      <c s="305" r="N198"/>
      <c s="337" r="O198"/>
      <c s="66" r="P198"/>
      <c s="305" r="Q198"/>
      <c s="305" r="T198"/>
      <c s="305" r="U198"/>
      <c s="305" r="V198"/>
      <c s="305" r="W198"/>
      <c s="305" r="X198"/>
      <c s="305" r="Y198"/>
      <c s="305" r="Z198"/>
      <c s="305" r="AA198"/>
      <c s="305" r="AB198"/>
      <c s="305" r="AC198"/>
      <c s="305" r="AD198"/>
      <c s="305" r="AE198"/>
    </row>
    <row customHeight="1" r="199" ht="20.25">
      <c s="67" r="A199"/>
      <c s="268" r="B199"/>
      <c s="237" r="C199"/>
      <c s="237" r="D199"/>
      <c s="237" r="E199"/>
      <c s="237" r="F199"/>
      <c s="237" r="G199"/>
      <c s="96" r="H199"/>
      <c s="273" r="I199"/>
      <c s="305" r="N199"/>
      <c s="337" r="O199"/>
      <c s="66" r="P199"/>
      <c s="305" r="Q199"/>
      <c s="305" r="T199"/>
      <c s="305" r="U199"/>
      <c s="305" r="V199"/>
      <c s="305" r="W199"/>
      <c s="305" r="X199"/>
      <c s="305" r="Y199"/>
      <c s="305" r="Z199"/>
      <c s="305" r="AA199"/>
      <c s="305" r="AB199"/>
      <c s="305" r="AC199"/>
      <c s="305" r="AD199"/>
      <c s="305" r="AE199"/>
    </row>
    <row customHeight="1" r="200" ht="20.25">
      <c s="67" r="A200"/>
      <c s="268" r="B200"/>
      <c s="237" r="C200"/>
      <c s="237" r="D200"/>
      <c s="237" r="E200"/>
      <c s="237" r="F200"/>
      <c s="237" r="G200"/>
      <c s="96" r="H200"/>
      <c s="273" r="I200"/>
      <c s="305" r="N200"/>
      <c s="337" r="O200"/>
      <c s="66" r="P200"/>
      <c s="305" r="Q200"/>
      <c s="305" r="T200"/>
      <c s="305" r="U200"/>
      <c s="305" r="V200"/>
      <c s="305" r="W200"/>
      <c s="305" r="X200"/>
      <c s="305" r="Y200"/>
      <c s="305" r="Z200"/>
      <c s="305" r="AA200"/>
      <c s="305" r="AB200"/>
      <c s="305" r="AC200"/>
      <c s="305" r="AD200"/>
      <c s="305" r="AE200"/>
    </row>
    <row customHeight="1" r="201" ht="20.25">
      <c s="67" r="A201"/>
      <c s="268" r="B201"/>
      <c s="237" r="C201"/>
      <c s="237" r="D201"/>
      <c s="237" r="E201"/>
      <c s="237" r="F201"/>
      <c s="237" r="G201"/>
      <c s="96" r="H201"/>
      <c s="273" r="I201"/>
      <c s="305" r="N201"/>
      <c s="337" r="O201"/>
      <c s="66" r="P201"/>
      <c s="305" r="Q201"/>
      <c s="305" r="T201"/>
      <c s="305" r="U201"/>
      <c s="305" r="V201"/>
      <c s="305" r="W201"/>
      <c s="305" r="X201"/>
      <c s="305" r="Y201"/>
      <c s="305" r="Z201"/>
      <c s="305" r="AA201"/>
      <c s="305" r="AB201"/>
      <c s="305" r="AC201"/>
      <c s="305" r="AD201"/>
      <c s="305" r="AE201"/>
    </row>
    <row customHeight="1" r="202" ht="20.25">
      <c s="67" r="A202"/>
      <c s="268" r="B202"/>
      <c s="237" r="C202"/>
      <c s="237" r="D202"/>
      <c s="237" r="E202"/>
      <c s="237" r="F202"/>
      <c s="237" r="G202"/>
      <c s="96" r="H202"/>
      <c s="273" r="I202"/>
      <c s="305" r="N202"/>
      <c s="337" r="O202"/>
      <c s="66" r="P202"/>
      <c s="305" r="Q202"/>
      <c s="305" r="T202"/>
      <c s="305" r="U202"/>
      <c s="305" r="V202"/>
      <c s="305" r="W202"/>
      <c s="305" r="X202"/>
      <c s="305" r="Y202"/>
      <c s="305" r="Z202"/>
      <c s="305" r="AA202"/>
      <c s="305" r="AB202"/>
      <c s="305" r="AC202"/>
      <c s="305" r="AD202"/>
      <c s="305" r="AE202"/>
    </row>
    <row customHeight="1" r="203" ht="20.25">
      <c s="67" r="A203"/>
      <c s="268" r="B203"/>
      <c s="237" r="C203"/>
      <c s="237" r="D203"/>
      <c s="237" r="E203"/>
      <c s="237" r="F203"/>
      <c s="237" r="G203"/>
      <c s="96" r="H203"/>
      <c s="273" r="I203"/>
      <c s="305" r="N203"/>
      <c s="337" r="O203"/>
      <c s="66" r="P203"/>
      <c s="305" r="Q203"/>
      <c s="305" r="T203"/>
      <c s="305" r="U203"/>
      <c s="305" r="V203"/>
      <c s="305" r="W203"/>
      <c s="305" r="X203"/>
      <c s="305" r="Y203"/>
      <c s="305" r="Z203"/>
      <c s="305" r="AA203"/>
      <c s="305" r="AB203"/>
      <c s="305" r="AC203"/>
      <c s="305" r="AD203"/>
      <c s="305" r="AE203"/>
    </row>
    <row customHeight="1" r="204" ht="20.25">
      <c s="67" r="A204"/>
      <c s="268" r="B204"/>
      <c s="237" r="C204"/>
      <c s="237" r="D204"/>
      <c s="237" r="E204"/>
      <c s="237" r="F204"/>
      <c s="237" r="G204"/>
      <c s="96" r="H204"/>
      <c s="273" r="I204"/>
      <c s="305" r="N204"/>
      <c s="337" r="O204"/>
      <c s="66" r="P204"/>
      <c s="305" r="Q204"/>
      <c s="305" r="T204"/>
      <c s="305" r="U204"/>
      <c s="305" r="V204"/>
      <c s="305" r="W204"/>
      <c s="305" r="X204"/>
      <c s="305" r="Y204"/>
      <c s="305" r="Z204"/>
      <c s="305" r="AA204"/>
      <c s="305" r="AB204"/>
      <c s="305" r="AC204"/>
      <c s="305" r="AD204"/>
      <c s="305" r="AE204"/>
    </row>
    <row customHeight="1" r="205" ht="20.25">
      <c s="67" r="A205"/>
      <c s="268" r="B205"/>
      <c s="237" r="C205"/>
      <c s="237" r="D205"/>
      <c s="237" r="E205"/>
      <c s="237" r="F205"/>
      <c s="237" r="G205"/>
      <c s="96" r="H205"/>
      <c s="273" r="I205"/>
      <c s="305" r="N205"/>
      <c s="337" r="O205"/>
      <c s="66" r="P205"/>
      <c s="305" r="Q205"/>
      <c s="305" r="T205"/>
      <c s="305" r="U205"/>
      <c s="305" r="V205"/>
      <c s="305" r="W205"/>
      <c s="305" r="X205"/>
      <c s="305" r="Y205"/>
      <c s="305" r="Z205"/>
      <c s="305" r="AA205"/>
      <c s="305" r="AB205"/>
      <c s="305" r="AC205"/>
      <c s="305" r="AD205"/>
      <c s="305" r="AE205"/>
    </row>
    <row customHeight="1" r="206" ht="20.25">
      <c s="67" r="A206"/>
      <c s="268" r="B206"/>
      <c s="237" r="C206"/>
      <c s="237" r="D206"/>
      <c s="237" r="E206"/>
      <c s="237" r="F206"/>
      <c s="237" r="G206"/>
      <c s="96" r="H206"/>
      <c s="273" r="I206"/>
      <c s="305" r="N206"/>
      <c s="337" r="O206"/>
      <c s="66" r="P206"/>
      <c s="305" r="Q206"/>
      <c s="305" r="T206"/>
      <c s="305" r="U206"/>
      <c s="305" r="V206"/>
      <c s="305" r="W206"/>
      <c s="305" r="X206"/>
      <c s="305" r="Y206"/>
      <c s="305" r="Z206"/>
      <c s="305" r="AA206"/>
      <c s="305" r="AB206"/>
      <c s="305" r="AC206"/>
      <c s="305" r="AD206"/>
      <c s="305" r="AE206"/>
    </row>
    <row customHeight="1" r="207" ht="20.25">
      <c s="67" r="A207"/>
      <c s="268" r="B207"/>
      <c s="237" r="C207"/>
      <c s="237" r="D207"/>
      <c s="237" r="E207"/>
      <c s="237" r="F207"/>
      <c s="237" r="G207"/>
      <c s="96" r="H207"/>
      <c s="273" r="I207"/>
      <c s="305" r="N207"/>
      <c s="337" r="O207"/>
      <c s="66" r="P207"/>
      <c s="305" r="Q207"/>
      <c s="305" r="T207"/>
      <c s="305" r="U207"/>
      <c s="305" r="V207"/>
      <c s="305" r="W207"/>
      <c s="305" r="X207"/>
      <c s="305" r="Y207"/>
      <c s="305" r="Z207"/>
      <c s="305" r="AA207"/>
      <c s="305" r="AB207"/>
      <c s="305" r="AC207"/>
      <c s="305" r="AD207"/>
      <c s="305" r="AE207"/>
    </row>
    <row customHeight="1" r="208" ht="20.25">
      <c s="67" r="A208"/>
      <c s="268" r="B208"/>
      <c s="237" r="C208"/>
      <c s="237" r="D208"/>
      <c s="237" r="E208"/>
      <c s="237" r="F208"/>
      <c s="237" r="G208"/>
      <c s="96" r="H208"/>
      <c s="273" r="I208"/>
      <c s="305" r="N208"/>
      <c s="337" r="O208"/>
      <c s="66" r="P208"/>
      <c s="305" r="Q208"/>
      <c s="305" r="T208"/>
      <c s="305" r="U208"/>
      <c s="305" r="V208"/>
      <c s="305" r="W208"/>
      <c s="305" r="X208"/>
      <c s="305" r="Y208"/>
      <c s="305" r="Z208"/>
      <c s="305" r="AA208"/>
      <c s="305" r="AB208"/>
      <c s="305" r="AC208"/>
      <c s="305" r="AD208"/>
      <c s="305" r="AE208"/>
    </row>
    <row customHeight="1" r="209" ht="20.25">
      <c s="67" r="A209"/>
      <c s="268" r="B209"/>
      <c s="237" r="C209"/>
      <c s="237" r="D209"/>
      <c s="237" r="E209"/>
      <c s="237" r="F209"/>
      <c s="237" r="G209"/>
      <c s="96" r="H209"/>
      <c s="273" r="I209"/>
      <c s="305" r="N209"/>
      <c s="337" r="O209"/>
      <c s="66" r="P209"/>
      <c s="305" r="Q209"/>
      <c s="305" r="T209"/>
      <c s="305" r="U209"/>
      <c s="305" r="V209"/>
      <c s="305" r="W209"/>
      <c s="305" r="X209"/>
      <c s="305" r="Y209"/>
      <c s="305" r="Z209"/>
      <c s="305" r="AA209"/>
      <c s="305" r="AB209"/>
      <c s="305" r="AC209"/>
      <c s="305" r="AD209"/>
      <c s="305" r="AE209"/>
    </row>
    <row customHeight="1" r="210" ht="20.25">
      <c s="67" r="A210"/>
      <c s="268" r="B210"/>
      <c s="237" r="C210"/>
      <c s="237" r="D210"/>
      <c s="237" r="E210"/>
      <c s="237" r="F210"/>
      <c s="237" r="G210"/>
      <c s="96" r="H210"/>
      <c s="273" r="I210"/>
      <c s="305" r="N210"/>
      <c s="337" r="O210"/>
      <c s="66" r="P210"/>
      <c s="305" r="Q210"/>
      <c s="305" r="T210"/>
      <c s="305" r="U210"/>
      <c s="305" r="V210"/>
      <c s="305" r="W210"/>
      <c s="305" r="X210"/>
      <c s="305" r="Y210"/>
      <c s="305" r="Z210"/>
      <c s="305" r="AA210"/>
      <c s="305" r="AB210"/>
      <c s="305" r="AC210"/>
      <c s="305" r="AD210"/>
      <c s="305" r="AE210"/>
    </row>
    <row customHeight="1" r="211" ht="20.25">
      <c s="67" r="A211"/>
      <c s="268" r="B211"/>
      <c s="237" r="C211"/>
      <c s="237" r="D211"/>
      <c s="237" r="E211"/>
      <c s="237" r="F211"/>
      <c s="237" r="G211"/>
      <c s="96" r="H211"/>
      <c s="273" r="I211"/>
      <c s="305" r="N211"/>
      <c s="337" r="O211"/>
      <c s="66" r="P211"/>
      <c s="305" r="Q211"/>
      <c s="305" r="T211"/>
      <c s="305" r="U211"/>
      <c s="305" r="V211"/>
      <c s="305" r="W211"/>
      <c s="305" r="X211"/>
      <c s="305" r="Y211"/>
      <c s="305" r="Z211"/>
      <c s="305" r="AA211"/>
      <c s="305" r="AB211"/>
      <c s="305" r="AC211"/>
      <c s="305" r="AD211"/>
      <c s="305" r="AE211"/>
    </row>
    <row customHeight="1" r="212" ht="20.25">
      <c s="67" r="A212"/>
      <c s="268" r="B212"/>
      <c s="237" r="C212"/>
      <c s="237" r="D212"/>
      <c s="237" r="E212"/>
      <c s="237" r="F212"/>
      <c s="237" r="G212"/>
      <c s="96" r="H212"/>
      <c s="273" r="I212"/>
      <c s="305" r="N212"/>
      <c s="337" r="O212"/>
      <c s="66" r="P212"/>
      <c s="305" r="Q212"/>
      <c s="305" r="T212"/>
      <c s="305" r="U212"/>
      <c s="305" r="V212"/>
      <c s="305" r="W212"/>
      <c s="305" r="X212"/>
      <c s="305" r="Y212"/>
      <c s="305" r="Z212"/>
      <c s="305" r="AA212"/>
      <c s="305" r="AB212"/>
      <c s="305" r="AC212"/>
      <c s="305" r="AD212"/>
      <c s="305" r="AE212"/>
    </row>
    <row customHeight="1" r="213" ht="20.25">
      <c s="67" r="A213"/>
      <c s="268" r="B213"/>
      <c s="237" r="C213"/>
      <c s="237" r="D213"/>
      <c s="237" r="E213"/>
      <c s="237" r="F213"/>
      <c s="237" r="G213"/>
      <c s="96" r="H213"/>
      <c s="273" r="I213"/>
      <c s="305" r="N213"/>
      <c s="337" r="O213"/>
      <c s="66" r="P213"/>
      <c s="305" r="Q213"/>
      <c s="305" r="T213"/>
      <c s="305" r="U213"/>
      <c s="305" r="V213"/>
      <c s="305" r="W213"/>
      <c s="305" r="X213"/>
      <c s="305" r="Y213"/>
      <c s="305" r="Z213"/>
      <c s="305" r="AA213"/>
      <c s="305" r="AB213"/>
      <c s="305" r="AC213"/>
      <c s="305" r="AD213"/>
      <c s="305" r="AE213"/>
    </row>
    <row customHeight="1" r="214" ht="20.25">
      <c s="67" r="A214"/>
      <c s="268" r="B214"/>
      <c s="237" r="C214"/>
      <c s="237" r="D214"/>
      <c s="237" r="E214"/>
      <c s="237" r="F214"/>
      <c s="237" r="G214"/>
      <c s="96" r="H214"/>
      <c s="273" r="I214"/>
      <c s="305" r="N214"/>
      <c s="337" r="O214"/>
      <c s="66" r="P214"/>
      <c s="305" r="Q214"/>
      <c s="305" r="T214"/>
      <c s="305" r="U214"/>
      <c s="305" r="V214"/>
      <c s="305" r="W214"/>
      <c s="305" r="X214"/>
      <c s="305" r="Y214"/>
      <c s="305" r="Z214"/>
      <c s="305" r="AA214"/>
      <c s="305" r="AB214"/>
      <c s="305" r="AC214"/>
      <c s="305" r="AD214"/>
      <c s="305" r="AE214"/>
    </row>
    <row customHeight="1" r="215" ht="20.25">
      <c s="67" r="A215"/>
      <c s="268" r="B215"/>
      <c s="237" r="C215"/>
      <c s="237" r="D215"/>
      <c s="237" r="E215"/>
      <c s="237" r="F215"/>
      <c s="237" r="G215"/>
      <c s="96" r="H215"/>
      <c s="273" r="I215"/>
      <c s="305" r="N215"/>
      <c s="337" r="O215"/>
      <c s="66" r="P215"/>
      <c s="305" r="Q215"/>
      <c s="305" r="T215"/>
      <c s="305" r="U215"/>
      <c s="305" r="V215"/>
      <c s="305" r="W215"/>
      <c s="305" r="X215"/>
      <c s="305" r="Y215"/>
      <c s="305" r="Z215"/>
      <c s="305" r="AA215"/>
      <c s="305" r="AB215"/>
      <c s="305" r="AC215"/>
      <c s="305" r="AD215"/>
      <c s="305" r="AE215"/>
    </row>
    <row customHeight="1" r="216" ht="20.25">
      <c s="67" r="A216"/>
      <c s="268" r="B216"/>
      <c s="237" r="C216"/>
      <c s="237" r="D216"/>
      <c s="237" r="E216"/>
      <c s="237" r="F216"/>
      <c s="237" r="G216"/>
      <c s="96" r="H216"/>
      <c s="273" r="I216"/>
      <c s="305" r="N216"/>
      <c s="337" r="O216"/>
      <c s="66" r="P216"/>
      <c s="305" r="Q216"/>
      <c s="305" r="T216"/>
      <c s="305" r="U216"/>
      <c s="305" r="V216"/>
      <c s="305" r="W216"/>
      <c s="305" r="X216"/>
      <c s="305" r="Y216"/>
      <c s="305" r="Z216"/>
      <c s="305" r="AA216"/>
      <c s="305" r="AB216"/>
      <c s="305" r="AC216"/>
      <c s="305" r="AD216"/>
      <c s="305" r="AE216"/>
    </row>
    <row customHeight="1" r="217" ht="20.25">
      <c s="67" r="A217"/>
      <c s="268" r="B217"/>
      <c s="237" r="C217"/>
      <c s="237" r="D217"/>
      <c s="237" r="E217"/>
      <c s="237" r="F217"/>
      <c s="237" r="G217"/>
      <c s="96" r="H217"/>
      <c s="273" r="I217"/>
      <c s="305" r="N217"/>
      <c s="337" r="O217"/>
      <c s="66" r="P217"/>
      <c s="305" r="Q217"/>
      <c s="305" r="T217"/>
      <c s="305" r="U217"/>
      <c s="305" r="V217"/>
      <c s="305" r="W217"/>
      <c s="305" r="X217"/>
      <c s="305" r="Y217"/>
      <c s="305" r="Z217"/>
      <c s="305" r="AA217"/>
      <c s="305" r="AB217"/>
      <c s="305" r="AC217"/>
      <c s="305" r="AD217"/>
      <c s="305" r="AE217"/>
    </row>
    <row customHeight="1" r="218" ht="20.25">
      <c s="67" r="A218"/>
      <c s="268" r="B218"/>
      <c s="237" r="C218"/>
      <c s="237" r="D218"/>
      <c s="237" r="E218"/>
      <c s="237" r="F218"/>
      <c s="237" r="G218"/>
      <c s="96" r="H218"/>
      <c s="273" r="I218"/>
      <c s="305" r="N218"/>
      <c s="337" r="O218"/>
      <c s="66" r="P218"/>
      <c s="305" r="Q218"/>
      <c s="305" r="T218"/>
      <c s="305" r="U218"/>
      <c s="305" r="V218"/>
      <c s="305" r="W218"/>
      <c s="305" r="X218"/>
      <c s="305" r="Y218"/>
      <c s="305" r="Z218"/>
      <c s="305" r="AA218"/>
      <c s="305" r="AB218"/>
      <c s="305" r="AC218"/>
      <c s="305" r="AD218"/>
      <c s="305" r="AE218"/>
    </row>
    <row customHeight="1" r="219" ht="20.25">
      <c s="67" r="A219"/>
      <c s="268" r="B219"/>
      <c s="237" r="C219"/>
      <c s="237" r="D219"/>
      <c s="237" r="E219"/>
      <c s="237" r="F219"/>
      <c s="237" r="G219"/>
      <c s="96" r="H219"/>
      <c s="273" r="I219"/>
      <c s="305" r="N219"/>
      <c s="337" r="O219"/>
      <c s="66" r="P219"/>
      <c s="305" r="Q219"/>
      <c s="305" r="T219"/>
      <c s="305" r="U219"/>
      <c s="305" r="V219"/>
      <c s="305" r="W219"/>
      <c s="305" r="X219"/>
      <c s="305" r="Y219"/>
      <c s="305" r="Z219"/>
      <c s="305" r="AA219"/>
      <c s="305" r="AB219"/>
      <c s="305" r="AC219"/>
      <c s="305" r="AD219"/>
      <c s="305" r="AE219"/>
    </row>
    <row customHeight="1" r="220" ht="20.25">
      <c s="67" r="A220"/>
      <c s="268" r="B220"/>
      <c s="237" r="C220"/>
      <c s="237" r="D220"/>
      <c s="237" r="E220"/>
      <c s="237" r="F220"/>
      <c s="237" r="G220"/>
      <c s="96" r="H220"/>
      <c s="273" r="I220"/>
      <c s="305" r="N220"/>
      <c s="337" r="O220"/>
      <c s="66" r="P220"/>
      <c s="305" r="Q220"/>
      <c s="305" r="T220"/>
      <c s="305" r="U220"/>
      <c s="305" r="V220"/>
      <c s="305" r="W220"/>
      <c s="305" r="X220"/>
      <c s="305" r="Y220"/>
      <c s="305" r="Z220"/>
      <c s="305" r="AA220"/>
      <c s="305" r="AB220"/>
      <c s="305" r="AC220"/>
      <c s="305" r="AD220"/>
      <c s="305" r="AE220"/>
    </row>
    <row customHeight="1" r="221" ht="20.25">
      <c s="67" r="A221"/>
      <c s="268" r="B221"/>
      <c s="237" r="C221"/>
      <c s="237" r="D221"/>
      <c s="237" r="E221"/>
      <c s="237" r="F221"/>
      <c s="237" r="G221"/>
      <c s="96" r="H221"/>
      <c s="273" r="I221"/>
      <c s="305" r="N221"/>
      <c s="337" r="O221"/>
      <c s="66" r="P221"/>
      <c s="305" r="Q221"/>
      <c s="305" r="T221"/>
      <c s="305" r="U221"/>
      <c s="305" r="V221"/>
      <c s="305" r="W221"/>
      <c s="305" r="X221"/>
      <c s="305" r="Y221"/>
      <c s="305" r="Z221"/>
      <c s="305" r="AA221"/>
      <c s="305" r="AB221"/>
      <c s="305" r="AC221"/>
      <c s="305" r="AD221"/>
      <c s="305" r="AE221"/>
    </row>
    <row r="222">
      <c s="67" r="A222"/>
      <c s="268" r="B222"/>
      <c s="237" r="C222"/>
      <c s="237" r="D222"/>
      <c s="237" r="E222"/>
      <c s="237" r="F222"/>
      <c s="237" r="G222"/>
      <c s="96" r="H222"/>
      <c s="273" r="I222"/>
      <c s="305" r="N222"/>
      <c s="337" r="O222"/>
      <c s="66" r="P222"/>
      <c s="305" r="Q222"/>
      <c s="305" r="T222"/>
      <c s="305" r="U222"/>
      <c s="305" r="V222"/>
      <c s="305" r="W222"/>
      <c s="305" r="X222"/>
      <c s="305" r="Y222"/>
      <c s="305" r="Z222"/>
      <c s="305" r="AA222"/>
      <c s="305" r="AB222"/>
      <c s="305" r="AC222"/>
      <c s="305" r="AD222"/>
      <c s="305" r="AE222"/>
    </row>
  </sheetData>
  <conditionalFormatting sqref="A1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cfRule text="Booked" priority="1" type="containsText" operator="containsText" stopIfTrue="1" dxfId="0">
      <formula>NOT(ISERROR(SEARCH("Booked", A1)))</formula>
    </cfRule>
    <cfRule text="Pipeline" priority="2" type="containsText" operator="containsText" stopIfTrue="1" dxfId="1">
      <formula>NOT(ISERROR(SEARCH("Pipeline", A1)))</formula>
    </cfRule>
  </conditionalFormatting>
  <conditionalFormatting sqref="B1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cfRule text="Pipeline" priority="1" type="containsText" operator="containsText" stopIfTrue="1" dxfId="2">
      <formula>NOT(ISERROR(SEARCH("Pipeline", B1)))</formula>
    </cfRule>
  </conditionalFormatting>
  <conditionalFormatting sqref="A2 B2 C2 D2 E2 F2 G2 H2 I2 J2 K2 L2 M2 N2 O2 P2 Q2 R2 S2 T2 U2 V2 W2 X2 Y2 Z2 AA2 AB2 AC2 AD2 AE2 AF2 AG2 AH2 AI2 AJ2 AK2 AL2 AM2 AN2 AO2 AP2 AQ2 AR2 AS2 AT2 AU2 AV2 AW2 AX2 AY2 AZ2 BA2 BB2 BC2 BD2 BE2 BF2 BG2 BH2 BI2 BJ2 BK2 BL2">
    <cfRule timePeriod="last7Days" priority="1" type="timePeriod" stopIfTrue="1" dxfId="3"/>
  </conditionalFormatting>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H3" ySplit="2.0" xSplit="7.0" activePane="bottomRight" state="frozen"/>
      <selection sqref="H1" activeCell="H1" pane="topRight"/>
      <selection sqref="A3" activeCell="A3" pane="bottomLeft"/>
      <selection sqref="H3" activeCell="H3" pane="bottomRight"/>
    </sheetView>
  </sheetViews>
  <sheetFormatPr customHeight="1" defaultColWidth="17.14" defaultRowHeight="12.75"/>
  <cols>
    <col min="1" customWidth="1" max="1" width="4.14"/>
    <col min="2" customWidth="1" max="2" width="0.86"/>
    <col min="3" customWidth="1" max="3" width="15.71"/>
    <col min="4" customWidth="1" max="4" width="18.57"/>
    <col min="5" customWidth="1" max="5" width="30.14"/>
    <col min="6" customWidth="1" max="6" width="10.57"/>
    <col min="7" customWidth="1" max="7" width="7.86"/>
    <col min="8" customWidth="1" max="59" width="5.57"/>
  </cols>
  <sheetData>
    <row r="1">
      <c t="s" s="185" r="A1">
        <v>0</v>
      </c>
      <c s="55" r="B1"/>
      <c t="s" s="185" r="C1">
        <v>1</v>
      </c>
      <c t="s" s="185" r="D1">
        <v>2</v>
      </c>
      <c t="s" s="185" r="E1">
        <v>3</v>
      </c>
      <c t="s" s="185" r="F1">
        <v>4</v>
      </c>
      <c t="s" s="185" r="G1">
        <v>5</v>
      </c>
      <c s="185" r="H1">
        <v>40916</v>
      </c>
      <c s="185" r="I1">
        <v>40923</v>
      </c>
      <c s="185" r="J1">
        <v>40930</v>
      </c>
      <c s="185" r="K1">
        <v>40937</v>
      </c>
      <c s="185" r="L1">
        <v>40944</v>
      </c>
      <c s="185" r="M1">
        <v>40951</v>
      </c>
      <c s="185" r="N1">
        <v>40958</v>
      </c>
      <c s="185" r="O1">
        <v>40965</v>
      </c>
      <c s="185" r="P1">
        <v>40972</v>
      </c>
      <c s="185" r="Q1">
        <v>40979</v>
      </c>
      <c s="185" r="R1">
        <v>40986</v>
      </c>
      <c s="116" r="S1">
        <v>40993</v>
      </c>
      <c s="356" r="T1">
        <v>41000</v>
      </c>
      <c s="185" r="U1">
        <v>41007</v>
      </c>
      <c s="185" r="V1">
        <v>41014</v>
      </c>
      <c s="185" r="W1">
        <v>41021</v>
      </c>
      <c s="185" r="X1">
        <v>41028</v>
      </c>
      <c s="185" r="Y1">
        <v>41035</v>
      </c>
      <c s="185" r="Z1">
        <v>41042</v>
      </c>
      <c s="185" r="AA1">
        <v>41049</v>
      </c>
      <c s="185" r="AB1">
        <v>41056</v>
      </c>
      <c s="185" r="AC1">
        <v>41063</v>
      </c>
      <c s="185" r="AD1">
        <v>41070</v>
      </c>
      <c s="185" r="AE1">
        <v>41077</v>
      </c>
      <c s="116" r="AF1">
        <v>41084</v>
      </c>
      <c s="356" r="AG1">
        <v>41091</v>
      </c>
      <c s="185" r="AH1">
        <v>41098</v>
      </c>
      <c s="185" r="AI1">
        <v>41105</v>
      </c>
      <c s="185" r="AJ1">
        <v>41112</v>
      </c>
      <c s="185" r="AK1">
        <v>41119</v>
      </c>
      <c s="185" r="AL1">
        <v>41126</v>
      </c>
      <c s="185" r="AM1">
        <v>41133</v>
      </c>
      <c s="185" r="AN1">
        <v>41140</v>
      </c>
      <c s="185" r="AO1">
        <v>41147</v>
      </c>
      <c s="185" r="AP1">
        <v>41154</v>
      </c>
      <c s="185" r="AQ1">
        <v>41161</v>
      </c>
      <c s="185" r="AR1">
        <v>41168</v>
      </c>
      <c s="185" r="AS1">
        <v>41175</v>
      </c>
      <c s="116" r="AT1">
        <v>41182</v>
      </c>
      <c s="356" r="AU1">
        <v>41189</v>
      </c>
      <c s="185" r="AV1">
        <v>41196</v>
      </c>
      <c s="185" r="AW1">
        <v>41203</v>
      </c>
      <c s="185" r="AX1">
        <v>41210</v>
      </c>
      <c s="185" r="AY1">
        <v>41217</v>
      </c>
      <c s="185" r="AZ1">
        <v>41224</v>
      </c>
      <c s="185" r="BA1">
        <v>41231</v>
      </c>
      <c s="185" r="BB1">
        <v>41238</v>
      </c>
      <c s="185" r="BC1">
        <v>41245</v>
      </c>
      <c s="185" r="BD1">
        <v>41252</v>
      </c>
      <c s="185" r="BE1">
        <v>41259</v>
      </c>
      <c s="185" r="BF1">
        <v>41266</v>
      </c>
      <c s="185" r="BG1">
        <v>41273</v>
      </c>
    </row>
    <row customHeight="1" r="2" ht="1.5">
      <c s="156" r="A2"/>
      <c s="156" r="B2"/>
      <c s="75" r="C2"/>
      <c s="156" r="D2"/>
      <c s="156" r="E2"/>
      <c s="156" r="F2"/>
      <c s="156" r="G2"/>
      <c t="str" s="284" r="H2">
        <f>G1</f>
        <v>Billable</v>
      </c>
      <c s="60" r="I2">
        <f>H1</f>
        <v>40916</v>
      </c>
      <c s="60" r="J2">
        <f>I1</f>
        <v>40923</v>
      </c>
      <c s="60" r="K2">
        <f>J1</f>
        <v>40930</v>
      </c>
      <c s="60" r="L2">
        <f>K1</f>
        <v>40937</v>
      </c>
      <c s="60" r="M2">
        <f>L1</f>
        <v>40944</v>
      </c>
      <c s="60" r="N2">
        <f>M1</f>
        <v>40951</v>
      </c>
      <c s="60" r="O2">
        <f>N1</f>
        <v>40958</v>
      </c>
      <c s="60" r="P2">
        <f>O1</f>
        <v>40965</v>
      </c>
      <c s="60" r="Q2">
        <f>P1</f>
        <v>40972</v>
      </c>
      <c s="60" r="R2">
        <f>Q1</f>
        <v>40979</v>
      </c>
      <c s="286" r="S2">
        <f>R1</f>
        <v>40986</v>
      </c>
      <c s="171" r="T2">
        <f>S1</f>
        <v>40993</v>
      </c>
      <c s="60" r="U2">
        <f>T1</f>
        <v>41000</v>
      </c>
      <c s="60" r="V2">
        <f>U1</f>
        <v>41007</v>
      </c>
      <c s="60" r="W2">
        <f>V1</f>
        <v>41014</v>
      </c>
      <c s="60" r="X2">
        <f>W1</f>
        <v>41021</v>
      </c>
      <c s="60" r="Y2">
        <f>X1</f>
        <v>41028</v>
      </c>
      <c s="60" r="Z2">
        <f>Y1</f>
        <v>41035</v>
      </c>
      <c s="60" r="AA2">
        <f>Z1</f>
        <v>41042</v>
      </c>
      <c s="60" r="AB2">
        <f>AA1</f>
        <v>41049</v>
      </c>
      <c s="60" r="AC2">
        <f>AB1</f>
        <v>41056</v>
      </c>
      <c s="60" r="AD2">
        <f>AC1</f>
        <v>41063</v>
      </c>
      <c s="60" r="AE2">
        <f>AD1</f>
        <v>41070</v>
      </c>
      <c s="286" r="AF2">
        <f>AE1</f>
        <v>41077</v>
      </c>
      <c s="171" r="AG2">
        <f>AF1</f>
        <v>41084</v>
      </c>
      <c s="60" r="AH2">
        <f>AG1</f>
        <v>41091</v>
      </c>
      <c s="60" r="AI2">
        <f>AH1</f>
        <v>41098</v>
      </c>
      <c s="60" r="AJ2">
        <f>AI1</f>
        <v>41105</v>
      </c>
      <c s="60" r="AK2">
        <f>AJ1</f>
        <v>41112</v>
      </c>
      <c s="60" r="AL2">
        <f>AK1</f>
        <v>41119</v>
      </c>
      <c s="60" r="AM2">
        <f>AL1</f>
        <v>41126</v>
      </c>
      <c s="60" r="AN2">
        <f>AM1</f>
        <v>41133</v>
      </c>
      <c s="60" r="AO2">
        <f>AN1</f>
        <v>41140</v>
      </c>
      <c s="60" r="AP2">
        <f>AO1</f>
        <v>41147</v>
      </c>
      <c s="60" r="AQ2">
        <f>AP1</f>
        <v>41154</v>
      </c>
      <c s="60" r="AR2">
        <f>AQ1</f>
        <v>41161</v>
      </c>
      <c s="60" r="AS2">
        <f>AR1</f>
        <v>41168</v>
      </c>
      <c s="286" r="AT2">
        <f>AS1</f>
        <v>41175</v>
      </c>
      <c s="171" r="AU2">
        <f>AT1</f>
        <v>41182</v>
      </c>
      <c s="60" r="AV2">
        <f>AU1</f>
        <v>41189</v>
      </c>
      <c s="60" r="AW2">
        <f>AV1</f>
        <v>41196</v>
      </c>
      <c s="60" r="AX2">
        <f>AW1</f>
        <v>41203</v>
      </c>
      <c s="60" r="AY2">
        <f>AX1</f>
        <v>41210</v>
      </c>
      <c s="60" r="AZ2">
        <f>AY1</f>
        <v>41217</v>
      </c>
      <c s="60" r="BA2">
        <f>AZ1</f>
        <v>41224</v>
      </c>
      <c s="60" r="BB2">
        <f>BA1</f>
        <v>41231</v>
      </c>
      <c s="60" r="BC2">
        <f>BB1</f>
        <v>41238</v>
      </c>
      <c s="60" r="BD2">
        <f>BC1</f>
        <v>41245</v>
      </c>
      <c s="60" r="BE2">
        <f>BD1</f>
        <v>41252</v>
      </c>
      <c s="60" r="BF2">
        <f>BE1</f>
        <v>41259</v>
      </c>
      <c s="60" r="BG2">
        <f>BF1</f>
        <v>41266</v>
      </c>
    </row>
    <row customHeight="1" r="3" ht="20.25">
      <c t="s" s="67" r="A3">
        <v>6</v>
      </c>
      <c s="67" r="B3"/>
      <c t="s" s="344" r="C3">
        <v>7</v>
      </c>
      <c t="s" s="67" r="D3">
        <v>8</v>
      </c>
      <c t="s" s="67" r="E3">
        <v>11</v>
      </c>
      <c t="s" s="67" r="F3">
        <v>10</v>
      </c>
      <c t="b" s="225" r="G3">
        <v>1</v>
      </c>
      <c s="129" r="H3"/>
      <c s="273" r="I3"/>
      <c s="305" r="T3"/>
      <c s="305" r="U3"/>
      <c s="305" r="V3"/>
      <c s="305" r="W3"/>
      <c s="305" r="X3"/>
      <c s="305" r="Y3"/>
      <c s="305" r="Z3">
        <v>8</v>
      </c>
      <c s="305" r="AA3">
        <v>8</v>
      </c>
      <c s="305" r="AB3">
        <v>8</v>
      </c>
      <c s="305" r="AC3">
        <v>8</v>
      </c>
      <c s="305" r="AD3">
        <v>4</v>
      </c>
      <c s="305" r="AE3">
        <v>4</v>
      </c>
      <c s="305" r="AF3">
        <v>2</v>
      </c>
      <c s="305" r="AG3">
        <v>2</v>
      </c>
      <c s="305" r="AH3"/>
      <c s="305" r="AI3"/>
    </row>
    <row customHeight="1" r="4" ht="20.25">
      <c t="s" s="67" r="A4">
        <v>6</v>
      </c>
      <c s="67" r="B4"/>
      <c t="s" s="344" r="C4">
        <v>12</v>
      </c>
      <c t="s" s="67" r="D4">
        <v>8</v>
      </c>
      <c t="s" s="67" r="E4">
        <v>11</v>
      </c>
      <c t="s" s="67" r="F4">
        <v>13</v>
      </c>
      <c t="b" s="225" r="G4">
        <v>1</v>
      </c>
      <c s="129" r="H4"/>
      <c s="273" r="I4"/>
      <c s="305" r="T4"/>
      <c s="305" r="U4"/>
      <c s="305" r="V4"/>
      <c s="305" r="W4"/>
      <c s="305" r="X4"/>
      <c s="305" r="Y4"/>
      <c s="305" r="Z4">
        <f>20-6</f>
        <v>14</v>
      </c>
      <c s="305" r="AA4">
        <v>16</v>
      </c>
      <c s="305" r="AB4">
        <v>16</v>
      </c>
      <c s="305" r="AC4">
        <v>8</v>
      </c>
      <c s="305" r="AD4">
        <f>8-8</f>
        <v>0</v>
      </c>
      <c s="305" r="AE4">
        <f>4-4</f>
        <v>0</v>
      </c>
      <c s="305" r="AF4">
        <v>0</v>
      </c>
      <c s="305" r="AG4">
        <v>0</v>
      </c>
      <c s="305" r="AH4"/>
      <c s="305" r="AI4"/>
    </row>
    <row customHeight="1" r="5" ht="20.25">
      <c t="s" s="67" r="A5">
        <v>6</v>
      </c>
      <c s="67" r="B5"/>
      <c t="s" s="344" r="C5">
        <v>14</v>
      </c>
      <c t="s" s="67" r="D5">
        <v>8</v>
      </c>
      <c t="s" s="67" r="E5">
        <v>11</v>
      </c>
      <c t="s" s="67" r="F5">
        <v>13</v>
      </c>
      <c t="b" s="225" r="G5">
        <v>1</v>
      </c>
      <c s="129" r="H5"/>
      <c s="273" r="I5"/>
      <c s="305" r="T5"/>
      <c s="305" r="U5"/>
      <c s="305" r="V5"/>
      <c s="305" r="W5"/>
      <c s="305" r="X5"/>
      <c s="305" r="Y5"/>
      <c s="305" r="Z5">
        <v>36</v>
      </c>
      <c s="305" r="AA5">
        <v>36</v>
      </c>
      <c s="305" r="AB5">
        <v>36</v>
      </c>
      <c s="305" r="AC5">
        <f>24-4</f>
        <v>20</v>
      </c>
      <c s="305" r="AD5">
        <v>24</v>
      </c>
      <c s="305" r="AE5">
        <v>4</v>
      </c>
      <c s="305" r="AF5">
        <v>0</v>
      </c>
      <c s="305" r="AG5">
        <v>0</v>
      </c>
      <c s="305" r="AH5"/>
      <c s="305" r="AI5"/>
    </row>
    <row customHeight="1" r="6" ht="20.25">
      <c t="s" s="67" r="A6">
        <v>6</v>
      </c>
      <c s="67" r="B6"/>
      <c t="s" s="344" r="C6">
        <v>15</v>
      </c>
      <c t="s" s="67" r="D6">
        <v>8</v>
      </c>
      <c t="s" s="67" r="E6">
        <v>11</v>
      </c>
      <c t="s" s="67" r="F6">
        <v>16</v>
      </c>
      <c t="b" s="225" r="G6">
        <v>1</v>
      </c>
      <c s="129" r="H6"/>
      <c s="273" r="I6"/>
      <c s="305" r="T6"/>
      <c s="305" r="U6"/>
      <c s="305" r="V6"/>
      <c s="305" r="W6"/>
      <c s="305" r="X6"/>
      <c s="305" r="Y6"/>
      <c s="305" r="Z6">
        <v>0</v>
      </c>
      <c s="305" r="AA6">
        <v>0</v>
      </c>
      <c s="305" r="AB6">
        <f>(10-10)+24</f>
        <v>24</v>
      </c>
      <c s="305" r="AC6">
        <f>40-8</f>
        <v>32</v>
      </c>
      <c s="305" r="AD6">
        <f>24+16</f>
        <v>40</v>
      </c>
      <c s="305" r="AE6">
        <f>((32-16)-16)+40</f>
        <v>40</v>
      </c>
      <c s="305" r="AF6">
        <f>0+8</f>
        <v>8</v>
      </c>
      <c s="305" r="AG6">
        <f>0+8</f>
        <v>8</v>
      </c>
      <c s="305" r="AH6"/>
      <c s="305" r="AI6"/>
    </row>
    <row customHeight="1" r="7" ht="20.25">
      <c t="s" s="67" r="A7">
        <v>6</v>
      </c>
      <c s="67" r="B7"/>
      <c t="s" s="344" r="C7">
        <v>7</v>
      </c>
      <c t="s" s="67" r="D7">
        <v>8</v>
      </c>
      <c t="s" s="67" r="E7">
        <v>17</v>
      </c>
      <c t="s" s="67" r="F7">
        <v>10</v>
      </c>
      <c t="b" s="225" r="G7">
        <v>1</v>
      </c>
      <c s="218" r="H7"/>
      <c s="219" r="I7"/>
      <c s="192" r="J7"/>
      <c s="192" r="K7"/>
      <c s="192" r="L7"/>
      <c s="192" r="M7"/>
      <c s="192" r="N7"/>
      <c s="192" r="O7"/>
      <c s="192" r="P7"/>
      <c s="192" r="Q7"/>
      <c s="192" r="R7"/>
      <c s="192" r="S7"/>
      <c s="12" r="T7"/>
      <c s="12" r="U7"/>
      <c s="12" r="V7"/>
      <c s="12" r="W7"/>
      <c s="12" r="X7"/>
      <c s="12" r="Y7"/>
      <c s="12" r="Z7"/>
      <c s="12" r="AA7"/>
      <c s="12" r="AB7"/>
      <c s="12" r="AC7"/>
      <c s="12" r="AD7"/>
      <c s="12" r="AE7"/>
      <c s="12" r="AF7"/>
      <c s="12" r="AG7"/>
      <c s="12" r="AH7">
        <v>4</v>
      </c>
      <c s="12" r="AI7">
        <v>0</v>
      </c>
      <c s="12" r="AJ7">
        <v>4</v>
      </c>
      <c s="12" r="AK7">
        <v>4</v>
      </c>
      <c s="12" r="AL7">
        <v>4</v>
      </c>
      <c s="12" r="AM7">
        <v>4</v>
      </c>
      <c s="12" r="AN7">
        <v>4</v>
      </c>
      <c s="192" r="AO7">
        <v>4</v>
      </c>
      <c s="192" r="AP7">
        <v>4</v>
      </c>
      <c s="192" r="AQ7">
        <v>4</v>
      </c>
      <c s="192" r="AR7">
        <v>4</v>
      </c>
      <c s="104" r="AS7"/>
      <c s="192" r="AT7"/>
      <c s="192" r="AU7"/>
      <c s="192" r="AV7"/>
      <c s="192" r="AW7"/>
      <c s="192" r="AX7"/>
      <c s="192" r="AY7"/>
      <c s="192" r="AZ7"/>
      <c s="192" r="BA7"/>
      <c s="192" r="BB7"/>
      <c s="192" r="BC7"/>
      <c s="192" r="BD7"/>
      <c s="192" r="BE7"/>
      <c s="192" r="BF7"/>
      <c s="192" r="BG7"/>
      <c s="192" r="BH7"/>
      <c s="192" r="BI7"/>
      <c s="192" r="BJ7"/>
      <c s="192" r="BK7"/>
      <c s="192" r="BL7"/>
    </row>
    <row customHeight="1" r="8" ht="20.25">
      <c t="s" s="67" r="A8">
        <v>6</v>
      </c>
      <c s="67" r="B8"/>
      <c t="s" s="344" r="C8">
        <v>12</v>
      </c>
      <c t="s" s="67" r="D8">
        <v>8</v>
      </c>
      <c t="s" s="67" r="E8">
        <v>17</v>
      </c>
      <c t="s" s="67" r="F8">
        <v>13</v>
      </c>
      <c t="b" s="225" r="G8">
        <v>1</v>
      </c>
      <c s="218" r="H8"/>
      <c s="219" r="I8"/>
      <c s="192" r="J8"/>
      <c s="192" r="K8"/>
      <c s="192" r="L8"/>
      <c s="192" r="M8"/>
      <c s="192" r="N8"/>
      <c s="192" r="O8"/>
      <c s="192" r="P8"/>
      <c s="192" r="Q8"/>
      <c s="192" r="R8"/>
      <c s="192" r="S8"/>
      <c s="12" r="T8"/>
      <c s="12" r="U8"/>
      <c s="12" r="V8"/>
      <c s="12" r="W8"/>
      <c s="12" r="X8"/>
      <c s="12" r="Y8"/>
      <c s="12" r="Z8"/>
      <c s="12" r="AA8"/>
      <c s="12" r="AB8"/>
      <c s="12" r="AC8"/>
      <c s="12" r="AD8"/>
      <c s="12" r="AE8"/>
      <c s="12" r="AF8"/>
      <c s="12" r="AG8"/>
      <c s="12" r="AH8">
        <v>4</v>
      </c>
      <c s="12" r="AI8">
        <v>0</v>
      </c>
      <c s="12" r="AJ8">
        <v>0</v>
      </c>
      <c s="12" r="AK8">
        <v>8</v>
      </c>
      <c s="12" r="AL8">
        <v>8</v>
      </c>
      <c s="118" r="AM8">
        <v>8</v>
      </c>
      <c s="118" r="AN8">
        <v>8</v>
      </c>
      <c s="192" r="AO8">
        <v>0</v>
      </c>
      <c s="192" r="AP8">
        <v>0</v>
      </c>
      <c s="192" r="AQ8">
        <v>0</v>
      </c>
      <c s="192" r="AR8">
        <v>0</v>
      </c>
      <c s="104" r="AS8"/>
      <c s="192" r="AT8"/>
      <c s="192" r="AU8"/>
      <c s="192" r="AV8"/>
      <c s="192" r="AW8"/>
      <c s="192" r="AX8"/>
      <c s="192" r="AY8"/>
      <c s="192" r="AZ8"/>
      <c s="192" r="BA8"/>
      <c s="192" r="BB8"/>
      <c s="192" r="BC8"/>
      <c s="192" r="BD8"/>
      <c s="192" r="BE8"/>
      <c s="192" r="BF8"/>
      <c s="192" r="BG8"/>
      <c s="192" r="BH8"/>
      <c s="192" r="BI8"/>
      <c s="192" r="BJ8"/>
      <c s="192" r="BK8"/>
      <c s="192" r="BL8"/>
    </row>
    <row customHeight="1" r="9" ht="20.25">
      <c t="s" s="67" r="A9">
        <v>6</v>
      </c>
      <c s="67" r="B9"/>
      <c t="s" s="344" r="C9">
        <v>14</v>
      </c>
      <c t="s" s="67" r="D9">
        <v>8</v>
      </c>
      <c t="s" s="67" r="E9">
        <v>17</v>
      </c>
      <c t="s" s="67" r="F9">
        <v>13</v>
      </c>
      <c t="b" s="225" r="G9">
        <v>1</v>
      </c>
      <c s="218" r="H9"/>
      <c s="219" r="I9"/>
      <c s="192" r="J9"/>
      <c s="192" r="K9"/>
      <c s="192" r="L9"/>
      <c s="192" r="M9"/>
      <c s="192" r="N9"/>
      <c s="192" r="O9"/>
      <c s="192" r="P9"/>
      <c s="192" r="Q9"/>
      <c s="192" r="R9"/>
      <c s="192" r="S9"/>
      <c s="12" r="T9"/>
      <c s="12" r="U9"/>
      <c s="12" r="V9"/>
      <c s="12" r="W9"/>
      <c s="12" r="X9"/>
      <c s="12" r="Y9"/>
      <c s="12" r="Z9"/>
      <c s="12" r="AA9"/>
      <c s="12" r="AB9"/>
      <c s="12" r="AC9"/>
      <c s="12" r="AD9"/>
      <c s="12" r="AE9"/>
      <c s="12" r="AF9"/>
      <c s="12" r="AG9"/>
      <c s="12" r="AH9">
        <v>0</v>
      </c>
      <c s="12" r="AI9">
        <v>0</v>
      </c>
      <c s="12" r="AJ9">
        <v>0</v>
      </c>
      <c s="12" r="AK9">
        <v>20</v>
      </c>
      <c s="12" r="AL9">
        <v>20</v>
      </c>
      <c s="12" r="AM9">
        <v>20</v>
      </c>
      <c s="12" r="AN9">
        <v>20</v>
      </c>
      <c s="192" r="AO9">
        <v>12</v>
      </c>
      <c s="118" r="AP9">
        <f>12-4</f>
        <v>8</v>
      </c>
      <c s="192" r="AQ9">
        <v>12</v>
      </c>
      <c s="192" r="AR9">
        <v>12</v>
      </c>
      <c s="192" r="AS9"/>
      <c s="192" r="AT9"/>
      <c s="192" r="AU9"/>
      <c s="192" r="AV9"/>
      <c s="192" r="AW9"/>
      <c s="192" r="AX9"/>
      <c s="192" r="AY9"/>
      <c s="192" r="AZ9"/>
      <c s="192" r="BA9"/>
      <c s="192" r="BB9"/>
      <c s="192" r="BC9"/>
      <c s="192" r="BD9"/>
      <c s="192" r="BE9"/>
      <c s="192" r="BF9"/>
      <c s="192" r="BG9"/>
      <c s="192" r="BH9"/>
      <c s="192" r="BI9"/>
      <c s="192" r="BJ9"/>
      <c s="192" r="BK9"/>
      <c s="192" r="BL9"/>
    </row>
    <row customHeight="1" r="10" ht="20.25">
      <c t="s" s="67" r="A10">
        <v>6</v>
      </c>
      <c s="67" r="B10"/>
      <c t="s" s="344" r="C10">
        <v>18</v>
      </c>
      <c t="s" s="67" r="D10">
        <v>8</v>
      </c>
      <c t="s" s="67" r="E10">
        <v>17</v>
      </c>
      <c t="s" s="67" r="F10">
        <v>13</v>
      </c>
      <c t="b" s="225" r="G10">
        <v>1</v>
      </c>
      <c s="218" r="H10"/>
      <c s="219" r="I10"/>
      <c s="192" r="J10"/>
      <c s="192" r="K10"/>
      <c s="192" r="L10"/>
      <c s="192" r="M10"/>
      <c s="192" r="N10"/>
      <c s="192" r="O10"/>
      <c s="192" r="P10"/>
      <c s="192" r="Q10"/>
      <c s="192" r="R10"/>
      <c s="192" r="S10"/>
      <c s="12" r="T10"/>
      <c s="12" r="U10"/>
      <c s="12" r="V10"/>
      <c s="12" r="W10"/>
      <c s="12" r="X10"/>
      <c s="12" r="Y10"/>
      <c s="12" r="Z10"/>
      <c s="12" r="AA10"/>
      <c s="12" r="AB10"/>
      <c s="12" r="AC10"/>
      <c s="12" r="AD10"/>
      <c s="12" r="AE10"/>
      <c s="12" r="AF10"/>
      <c s="12" r="AG10"/>
      <c s="12" r="AH10">
        <v>0</v>
      </c>
      <c s="12" r="AI10">
        <v>0</v>
      </c>
      <c s="12" r="AJ10">
        <v>0</v>
      </c>
      <c s="12" r="AK10">
        <v>20</v>
      </c>
      <c s="12" r="AL10">
        <f>20-20</f>
        <v>0</v>
      </c>
      <c s="12" r="AM10">
        <v>20</v>
      </c>
      <c s="12" r="AN10">
        <v>20</v>
      </c>
      <c s="192" r="AO10">
        <v>8</v>
      </c>
      <c s="118" r="AP10">
        <f>8-4</f>
        <v>4</v>
      </c>
      <c s="192" r="AQ10">
        <v>8</v>
      </c>
      <c s="192" r="AR10">
        <v>8</v>
      </c>
      <c s="192" r="AS10"/>
      <c s="192" r="AT10"/>
      <c s="192" r="AU10"/>
      <c s="192" r="AV10"/>
      <c s="192" r="AW10"/>
      <c s="192" r="AX10"/>
      <c s="192" r="AY10"/>
      <c s="192" r="AZ10"/>
      <c s="192" r="BA10"/>
      <c s="192" r="BB10"/>
      <c s="192" r="BC10"/>
      <c s="192" r="BD10"/>
      <c s="192" r="BE10"/>
      <c s="192" r="BF10"/>
      <c s="192" r="BG10"/>
      <c s="192" r="BH10"/>
      <c s="192" r="BI10"/>
      <c s="192" r="BJ10"/>
      <c s="192" r="BK10"/>
      <c s="192" r="BL10"/>
    </row>
    <row customHeight="1" r="11" ht="20.25">
      <c t="s" s="67" r="A11">
        <v>6</v>
      </c>
      <c s="67" r="B11"/>
      <c t="s" s="344" r="C11">
        <v>15</v>
      </c>
      <c t="s" s="67" r="D11">
        <v>8</v>
      </c>
      <c t="s" s="67" r="E11">
        <v>17</v>
      </c>
      <c t="s" s="67" r="F11">
        <v>16</v>
      </c>
      <c t="b" s="225" r="G11">
        <v>1</v>
      </c>
      <c s="218" r="H11"/>
      <c s="219" r="I11"/>
      <c s="192" r="J11"/>
      <c s="192" r="K11"/>
      <c s="192" r="L11"/>
      <c s="192" r="M11"/>
      <c s="192" r="N11"/>
      <c s="192" r="O11"/>
      <c s="192" r="P11"/>
      <c s="193" r="Q11"/>
      <c s="219" r="R11"/>
      <c s="192" r="S11"/>
      <c s="12" r="T11"/>
      <c s="12" r="U11"/>
      <c s="12" r="V11"/>
      <c s="12" r="W11"/>
      <c s="12" r="X11"/>
      <c s="12" r="Y11"/>
      <c s="12" r="Z11"/>
      <c s="12" r="AA11"/>
      <c s="12" r="AB11"/>
      <c s="12" r="AC11"/>
      <c s="12" r="AD11"/>
      <c s="12" r="AE11"/>
      <c s="12" r="AF11"/>
      <c s="12" r="AG11"/>
      <c s="12" r="AH11">
        <v>0</v>
      </c>
      <c s="12" r="AI11">
        <v>0</v>
      </c>
      <c s="12" r="AJ11">
        <v>0</v>
      </c>
      <c s="118" r="AK11">
        <f>(20-12)-4</f>
        <v>4</v>
      </c>
      <c s="118" r="AL11">
        <f>(20-12)-4</f>
        <v>4</v>
      </c>
      <c s="118" r="AM11">
        <f>20-12</f>
        <v>8</v>
      </c>
      <c s="118" r="AN11">
        <v>20</v>
      </c>
      <c s="192" r="AO11">
        <v>16</v>
      </c>
      <c s="192" r="AP11">
        <v>16</v>
      </c>
      <c s="12" r="AQ11">
        <f>(16-8)+8</f>
        <v>16</v>
      </c>
      <c s="192" r="AR11">
        <v>16</v>
      </c>
      <c s="192" r="AS11"/>
      <c s="192" r="AT11"/>
      <c s="192" r="AU11"/>
      <c s="192" r="AV11"/>
      <c s="192" r="AW11"/>
      <c s="192" r="AX11"/>
      <c s="192" r="AY11"/>
      <c s="192" r="AZ11"/>
      <c s="192" r="BA11"/>
      <c s="192" r="BB11"/>
      <c s="192" r="BC11"/>
      <c s="192" r="BD11"/>
      <c s="192" r="BE11"/>
      <c s="192" r="BF11"/>
      <c s="192" r="BG11"/>
      <c s="192" r="BH11"/>
      <c s="192" r="BI11"/>
      <c s="192" r="BJ11"/>
      <c s="192" r="BK11"/>
      <c s="192" r="BL11"/>
    </row>
    <row customHeight="1" r="12" ht="20.25">
      <c t="s" s="67" r="A12">
        <v>6</v>
      </c>
      <c s="67" r="B12"/>
      <c t="s" s="344" r="C12">
        <v>19</v>
      </c>
      <c t="s" s="67" r="D12">
        <v>8</v>
      </c>
      <c t="s" s="67" r="E12">
        <v>17</v>
      </c>
      <c t="s" s="67" r="F12">
        <v>16</v>
      </c>
      <c t="b" s="225" r="G12">
        <v>1</v>
      </c>
      <c s="218" r="H12"/>
      <c s="219" r="I12"/>
      <c s="192" r="J12"/>
      <c s="192" r="K12"/>
      <c s="192" r="L12"/>
      <c s="192" r="M12"/>
      <c s="192" r="N12"/>
      <c s="192" r="O12"/>
      <c s="192" r="P12"/>
      <c s="193" r="Q12"/>
      <c s="219" r="R12"/>
      <c s="192" r="S12"/>
      <c s="12" r="T12"/>
      <c s="12" r="U12"/>
      <c s="12" r="V12"/>
      <c s="12" r="W12"/>
      <c s="12" r="X12"/>
      <c s="12" r="Y12"/>
      <c s="12" r="Z12"/>
      <c s="12" r="AA12"/>
      <c s="12" r="AB12"/>
      <c s="12" r="AC12"/>
      <c s="12" r="AD12"/>
      <c s="12" r="AE12"/>
      <c s="12" r="AF12"/>
      <c s="12" r="AG12"/>
      <c s="12" r="AH12">
        <v>0</v>
      </c>
      <c s="12" r="AI12">
        <v>0</v>
      </c>
      <c s="12" r="AJ12">
        <v>0</v>
      </c>
      <c s="118" r="AK12">
        <v>16</v>
      </c>
      <c s="118" r="AL12">
        <v>16</v>
      </c>
      <c s="118" r="AM12">
        <f>16-16</f>
        <v>0</v>
      </c>
      <c s="118" r="AN12">
        <f>16-16</f>
        <v>0</v>
      </c>
      <c s="192" r="AO12">
        <v>0</v>
      </c>
      <c s="192" r="AP12">
        <v>0</v>
      </c>
      <c s="192" r="AQ12">
        <v>0</v>
      </c>
      <c s="192" r="AR12">
        <v>0</v>
      </c>
      <c s="192" r="AS12"/>
      <c s="192" r="AT12"/>
      <c s="192" r="AU12"/>
      <c s="192" r="AV12"/>
      <c s="192" r="AW12"/>
      <c s="192" r="AX12"/>
      <c s="192" r="AY12"/>
      <c s="192" r="AZ12"/>
      <c s="192" r="BA12"/>
      <c s="192" r="BB12"/>
      <c s="192" r="BC12"/>
      <c s="192" r="BD12"/>
      <c s="192" r="BE12"/>
      <c s="192" r="BF12"/>
      <c s="192" r="BG12"/>
      <c s="192" r="BH12"/>
      <c s="192" r="BI12"/>
      <c s="192" r="BJ12"/>
      <c s="192" r="BK12"/>
      <c s="192" r="BL12"/>
    </row>
    <row customHeight="1" r="13" ht="20.25">
      <c t="s" s="283" r="A13">
        <v>6</v>
      </c>
      <c s="283" r="B13"/>
      <c t="s" s="67" r="C13">
        <v>20</v>
      </c>
      <c t="s" s="283" r="D13">
        <v>21</v>
      </c>
      <c t="s" s="283" r="E13">
        <v>22</v>
      </c>
      <c t="s" s="283" r="F13">
        <v>10</v>
      </c>
      <c t="b" s="191" r="G13">
        <v>1</v>
      </c>
      <c s="251" r="H13">
        <v>4</v>
      </c>
      <c s="315" r="I13">
        <v>4</v>
      </c>
      <c s="12" r="J13">
        <v>4</v>
      </c>
      <c s="12" r="K13">
        <v>4</v>
      </c>
      <c s="192" r="L13"/>
      <c s="192" r="M13"/>
      <c s="192" r="N13"/>
      <c s="192" r="O13"/>
      <c s="192" r="P13"/>
      <c s="193" r="Q13"/>
      <c s="219" r="R13"/>
      <c s="192" r="S13"/>
      <c s="192" r="T13"/>
      <c s="192" r="U13"/>
      <c s="192" r="V13"/>
      <c s="192" r="W13"/>
      <c s="192" r="X13"/>
      <c s="192" r="Y13"/>
      <c s="192" r="Z13"/>
      <c s="192" r="AA13"/>
      <c s="192" r="AB13"/>
      <c s="192" r="AC13"/>
      <c s="192" r="AD13"/>
      <c s="192" r="AE13"/>
      <c s="192" r="AF13"/>
      <c s="192" r="AG13"/>
      <c s="192" r="AH13"/>
      <c s="192" r="AI13"/>
      <c s="192" r="AJ13"/>
      <c s="192" r="AK13"/>
      <c s="192" r="AL13"/>
      <c s="192" r="AM13"/>
      <c s="192" r="AN13"/>
      <c s="192" r="AO13"/>
      <c s="192" r="AP13"/>
      <c s="192" r="AQ13"/>
      <c s="192" r="AR13"/>
      <c s="192" r="AS13"/>
      <c s="192" r="AT13"/>
      <c s="192" r="AU13"/>
      <c s="192" r="AV13"/>
      <c s="192" r="AW13"/>
      <c s="192" r="AX13"/>
      <c s="192" r="AY13"/>
      <c s="192" r="AZ13"/>
      <c s="192" r="BA13"/>
      <c s="192" r="BB13"/>
      <c s="192" r="BC13"/>
      <c s="192" r="BD13"/>
      <c s="192" r="BE13"/>
      <c s="192" r="BF13"/>
      <c s="192" r="BG13"/>
      <c s="192" r="BH13"/>
      <c s="192" r="BI13"/>
      <c s="192" r="BJ13"/>
      <c s="192" r="BK13"/>
      <c s="192" r="BL13"/>
    </row>
    <row customHeight="1" r="14" ht="20.25">
      <c t="s" s="283" r="A14">
        <v>6</v>
      </c>
      <c s="283" r="B14"/>
      <c t="s" s="67" r="C14">
        <v>12</v>
      </c>
      <c t="s" s="283" r="D14">
        <v>21</v>
      </c>
      <c t="s" s="283" r="E14">
        <v>22</v>
      </c>
      <c t="s" s="283" r="F14">
        <v>13</v>
      </c>
      <c t="b" s="191" r="G14">
        <v>1</v>
      </c>
      <c s="251" r="H14">
        <v>0</v>
      </c>
      <c s="315" r="I14">
        <v>0</v>
      </c>
      <c s="12" r="J14">
        <v>0</v>
      </c>
      <c s="12" r="K14">
        <v>0</v>
      </c>
      <c s="192" r="L14"/>
      <c s="192" r="M14"/>
      <c s="192" r="N14"/>
      <c s="192" r="O14"/>
      <c s="192" r="P14"/>
      <c s="193" r="Q14"/>
      <c s="219" r="R14"/>
      <c s="192" r="S14"/>
      <c s="192" r="T14"/>
      <c s="192" r="U14"/>
      <c s="192" r="V14"/>
      <c s="192" r="W14"/>
      <c s="192" r="X14"/>
      <c s="192" r="Y14"/>
      <c s="192" r="Z14"/>
      <c s="192" r="AA14"/>
      <c s="192" r="AB14"/>
      <c s="192" r="AC14"/>
      <c s="192" r="AD14"/>
      <c s="192" r="AE14"/>
      <c s="192" r="AF14"/>
      <c s="192" r="AG14"/>
      <c s="192" r="AH14"/>
      <c s="192" r="AI14"/>
      <c s="192" r="AJ14"/>
      <c s="192" r="AK14"/>
      <c s="192" r="AL14"/>
      <c s="192" r="AM14"/>
      <c s="192" r="AN14"/>
      <c s="192" r="AO14"/>
      <c s="192" r="AP14"/>
      <c s="192" r="AQ14"/>
      <c s="192" r="AR14"/>
      <c s="192" r="AS14"/>
      <c s="192" r="AT14"/>
      <c s="192" r="AU14"/>
      <c s="192" r="AV14"/>
      <c s="192" r="AW14"/>
      <c s="192" r="AX14"/>
      <c s="192" r="AY14"/>
      <c s="192" r="AZ14"/>
      <c s="192" r="BA14"/>
      <c s="192" r="BB14"/>
      <c s="192" r="BC14"/>
      <c s="192" r="BD14"/>
      <c s="192" r="BE14"/>
      <c s="192" r="BF14"/>
      <c s="192" r="BG14"/>
      <c s="192" r="BH14"/>
      <c s="192" r="BI14"/>
      <c s="192" r="BJ14"/>
      <c s="192" r="BK14"/>
      <c s="192" r="BL14"/>
    </row>
    <row customHeight="1" r="15" ht="20.25">
      <c t="s" s="283" r="A15">
        <v>6</v>
      </c>
      <c s="283" r="B15"/>
      <c t="s" s="67" r="C15">
        <v>23</v>
      </c>
      <c t="s" s="283" r="D15">
        <v>21</v>
      </c>
      <c t="s" s="283" r="E15">
        <v>22</v>
      </c>
      <c t="s" s="283" r="F15">
        <v>24</v>
      </c>
      <c t="b" s="191" r="G15">
        <v>1</v>
      </c>
      <c s="251" r="H15">
        <f>(20+12)-32</f>
        <v>0</v>
      </c>
      <c s="315" r="I15">
        <f>(20+12)-32</f>
        <v>0</v>
      </c>
      <c s="12" r="J15">
        <f>(20+12)-32</f>
        <v>0</v>
      </c>
      <c s="12" r="K15">
        <f>(20+12)-32</f>
        <v>0</v>
      </c>
      <c s="192" r="L15"/>
      <c s="192" r="M15"/>
      <c s="192" r="N15"/>
      <c s="192" r="O15"/>
      <c s="192" r="P15"/>
      <c s="193" r="Q15"/>
      <c s="219" r="R15"/>
      <c s="192" r="S15"/>
      <c s="192" r="T15"/>
      <c s="192" r="U15"/>
      <c s="192" r="V15"/>
      <c s="192" r="W15"/>
      <c s="192" r="X15"/>
      <c s="192" r="Y15"/>
      <c s="192" r="Z15"/>
      <c s="192" r="AA15"/>
      <c s="192" r="AB15"/>
      <c s="192" r="AC15"/>
      <c s="192" r="AD15"/>
      <c s="192" r="AE15"/>
      <c s="192" r="AF15"/>
      <c s="192" r="AG15"/>
      <c s="192" r="AH15"/>
      <c s="192" r="AI15"/>
      <c s="192" r="AJ15"/>
      <c s="192" r="AK15"/>
      <c s="192" r="AL15"/>
      <c s="192" r="AM15"/>
      <c s="192" r="AN15"/>
      <c s="192" r="AO15"/>
      <c s="192" r="AP15"/>
      <c s="192" r="AQ15"/>
      <c s="192" r="AR15"/>
      <c s="192" r="AS15"/>
      <c s="192" r="AT15"/>
      <c s="192" r="AU15"/>
      <c s="192" r="AV15"/>
      <c s="192" r="AW15"/>
      <c s="192" r="AX15"/>
      <c s="192" r="AY15"/>
      <c s="192" r="AZ15"/>
      <c s="192" r="BA15"/>
      <c s="192" r="BB15"/>
      <c s="192" r="BC15"/>
      <c s="192" r="BD15"/>
      <c s="192" r="BE15"/>
      <c s="192" r="BF15"/>
      <c s="192" r="BG15"/>
      <c s="192" r="BH15"/>
      <c s="192" r="BI15"/>
      <c s="192" r="BJ15"/>
      <c s="192" r="BK15"/>
      <c s="192" r="BL15"/>
    </row>
    <row customHeight="1" r="16" ht="20.25">
      <c t="s" s="283" r="A16">
        <v>6</v>
      </c>
      <c s="283" r="B16"/>
      <c t="s" s="67" r="C16">
        <v>25</v>
      </c>
      <c t="s" s="283" r="D16">
        <v>21</v>
      </c>
      <c t="s" s="283" r="E16">
        <v>22</v>
      </c>
      <c t="s" s="283" r="F16">
        <v>24</v>
      </c>
      <c t="b" s="191" r="G16">
        <v>1</v>
      </c>
      <c s="251" r="H16">
        <v>0</v>
      </c>
      <c s="315" r="I16">
        <v>0</v>
      </c>
      <c s="12" r="J16">
        <v>0</v>
      </c>
      <c s="12" r="K16">
        <v>0</v>
      </c>
      <c s="192" r="L16"/>
      <c s="192" r="M16"/>
      <c s="192" r="N16"/>
      <c s="192" r="O16"/>
      <c s="192" r="P16"/>
      <c s="193" r="Q16"/>
      <c s="219" r="R16"/>
      <c s="192" r="S16"/>
      <c s="192" r="T16"/>
      <c s="192" r="U16"/>
      <c s="192" r="V16"/>
      <c s="192" r="W16"/>
      <c s="192" r="X16"/>
      <c s="192" r="Y16"/>
      <c s="192" r="Z16"/>
      <c s="192" r="AA16"/>
      <c s="192" r="AB16"/>
      <c s="192" r="AC16"/>
      <c s="192" r="AD16"/>
      <c s="192" r="AE16"/>
      <c s="192" r="AF16"/>
      <c s="192" r="AG16"/>
      <c s="192" r="AH16"/>
      <c s="192" r="AI16"/>
      <c s="192" r="AJ16"/>
      <c s="192" r="AK16"/>
      <c s="192" r="AL16"/>
      <c s="192" r="AM16"/>
      <c s="192" r="AN16"/>
      <c s="192" r="AO16"/>
      <c s="192" r="AP16"/>
      <c s="192" r="AQ16"/>
      <c s="192" r="AR16"/>
      <c s="192" r="AS16"/>
      <c s="192" r="AT16"/>
      <c s="192" r="AU16"/>
      <c s="192" r="AV16"/>
      <c s="192" r="AW16"/>
      <c s="192" r="AX16"/>
      <c s="192" r="AY16"/>
      <c s="192" r="AZ16"/>
      <c s="192" r="BA16"/>
      <c s="192" r="BB16"/>
      <c s="192" r="BC16"/>
      <c s="192" r="BD16"/>
      <c s="192" r="BE16"/>
      <c s="192" r="BF16"/>
      <c s="192" r="BG16"/>
      <c s="192" r="BH16"/>
      <c s="192" r="BI16"/>
      <c s="192" r="BJ16"/>
      <c s="192" r="BK16"/>
      <c s="192" r="BL16"/>
    </row>
    <row customHeight="1" r="17" ht="20.25">
      <c t="s" s="283" r="A17">
        <v>6</v>
      </c>
      <c s="283" r="B17"/>
      <c t="s" s="67" r="C17">
        <v>7</v>
      </c>
      <c t="s" s="283" r="D17">
        <v>21</v>
      </c>
      <c t="s" s="283" r="E17">
        <v>22</v>
      </c>
      <c t="s" s="283" r="F17">
        <v>10</v>
      </c>
      <c t="b" s="191" r="G17">
        <v>1</v>
      </c>
      <c s="251" r="H17">
        <v>0</v>
      </c>
      <c s="315" r="I17">
        <v>0</v>
      </c>
      <c s="12" r="J17">
        <v>0</v>
      </c>
      <c s="12" r="K17">
        <v>0</v>
      </c>
      <c s="192" r="L17"/>
      <c s="192" r="M17"/>
      <c s="192" r="N17"/>
      <c s="192" r="O17"/>
      <c s="192" r="P17"/>
      <c s="193" r="Q17"/>
      <c s="219" r="R17"/>
      <c s="192" r="S17"/>
      <c s="192" r="T17"/>
      <c s="192" r="U17"/>
      <c s="192" r="V17"/>
      <c s="192" r="W17"/>
      <c s="192" r="X17"/>
      <c s="192" r="Y17"/>
      <c s="192" r="Z17"/>
      <c s="192" r="AA17"/>
      <c s="192" r="AB17"/>
      <c s="192" r="AC17"/>
      <c s="192" r="AD17"/>
      <c s="192" r="AE17"/>
      <c s="192" r="AF17"/>
      <c s="192" r="AG17"/>
      <c s="192" r="AH17"/>
      <c s="192" r="AI17"/>
      <c s="192" r="AJ17"/>
      <c s="192" r="AK17"/>
      <c s="192" r="AL17"/>
      <c s="192" r="AM17"/>
      <c s="192" r="AN17"/>
      <c s="192" r="AO17"/>
      <c s="192" r="AP17"/>
      <c s="192" r="AQ17"/>
      <c s="192" r="AR17"/>
      <c s="192" r="AS17"/>
      <c s="192" r="AT17"/>
      <c s="192" r="AU17"/>
      <c s="192" r="AV17"/>
      <c s="192" r="AW17"/>
      <c s="192" r="AX17"/>
      <c s="192" r="AY17"/>
      <c s="192" r="AZ17"/>
      <c s="192" r="BA17"/>
      <c s="192" r="BB17"/>
      <c s="192" r="BC17"/>
      <c s="192" r="BD17"/>
      <c s="192" r="BE17"/>
      <c s="192" r="BF17"/>
      <c s="192" r="BG17"/>
      <c s="192" r="BH17"/>
      <c s="192" r="BI17"/>
      <c s="192" r="BJ17"/>
      <c s="192" r="BK17"/>
      <c s="192" r="BL17"/>
    </row>
    <row customHeight="1" r="18" ht="20.25">
      <c t="s" s="283" r="A18">
        <v>6</v>
      </c>
      <c s="283" r="B18"/>
      <c t="s" s="67" r="C18">
        <v>26</v>
      </c>
      <c t="s" s="283" r="D18">
        <v>21</v>
      </c>
      <c t="s" s="283" r="E18">
        <v>22</v>
      </c>
      <c t="s" s="283" r="F18">
        <v>27</v>
      </c>
      <c t="b" s="191" r="G18">
        <v>1</v>
      </c>
      <c s="251" r="H18">
        <v>0</v>
      </c>
      <c s="315" r="I18">
        <v>0</v>
      </c>
      <c s="12" r="J18">
        <v>0</v>
      </c>
      <c s="12" r="K18">
        <v>0</v>
      </c>
      <c s="192" r="L18"/>
      <c s="192" r="M18"/>
      <c s="192" r="N18"/>
      <c s="192" r="O18"/>
      <c s="192" r="P18"/>
      <c s="193" r="Q18"/>
      <c s="219" r="R18"/>
      <c s="192" r="S18"/>
      <c s="192" r="T18"/>
      <c s="192" r="U18"/>
      <c s="192" r="V18"/>
      <c s="192" r="W18"/>
      <c s="192" r="X18"/>
      <c s="192" r="Y18"/>
      <c s="192" r="Z18"/>
      <c s="192" r="AA18"/>
      <c s="192" r="AB18"/>
      <c s="192" r="AC18"/>
      <c s="192" r="AD18"/>
      <c s="192" r="AE18"/>
      <c s="192" r="AF18"/>
      <c s="192" r="AG18"/>
      <c s="192" r="AH18"/>
      <c s="192" r="AI18"/>
      <c s="192" r="AJ18"/>
      <c s="192" r="AK18"/>
      <c s="192" r="AL18"/>
      <c s="192" r="AM18"/>
      <c s="192" r="AN18"/>
      <c s="192" r="AO18"/>
      <c s="192" r="AP18"/>
      <c s="192" r="AQ18"/>
      <c s="192" r="AR18"/>
      <c s="192" r="AS18"/>
      <c s="192" r="AT18"/>
      <c s="192" r="AU18"/>
      <c s="192" r="AV18"/>
      <c s="192" r="AW18"/>
      <c s="192" r="AX18"/>
      <c s="192" r="AY18"/>
      <c s="192" r="AZ18"/>
      <c s="192" r="BA18"/>
      <c s="192" r="BB18"/>
      <c s="192" r="BC18"/>
      <c s="192" r="BD18"/>
      <c s="192" r="BE18"/>
      <c s="192" r="BF18"/>
      <c s="192" r="BG18"/>
      <c s="192" r="BH18"/>
      <c s="192" r="BI18"/>
      <c s="192" r="BJ18"/>
      <c s="192" r="BK18"/>
      <c s="192" r="BL18"/>
    </row>
    <row customHeight="1" r="19" ht="20.25">
      <c t="s" s="283" r="A19">
        <v>6</v>
      </c>
      <c s="283" r="B19"/>
      <c t="s" s="67" r="C19">
        <v>28</v>
      </c>
      <c t="s" s="283" r="D19">
        <v>21</v>
      </c>
      <c t="s" s="283" r="E19">
        <v>22</v>
      </c>
      <c t="s" s="283" r="F19">
        <v>10</v>
      </c>
      <c t="b" s="191" r="G19">
        <v>1</v>
      </c>
      <c s="251" r="H19">
        <v>4</v>
      </c>
      <c s="315" r="I19">
        <v>4</v>
      </c>
      <c s="12" r="J19">
        <v>4</v>
      </c>
      <c s="12" r="K19">
        <v>4</v>
      </c>
      <c s="192" r="L19"/>
      <c s="192" r="M19"/>
      <c s="192" r="N19"/>
      <c s="192" r="O19"/>
      <c s="192" r="P19"/>
      <c s="193" r="Q19"/>
      <c s="219" r="R19"/>
      <c s="192" r="S19"/>
      <c s="192" r="T19"/>
      <c s="192" r="U19"/>
      <c s="192" r="V19"/>
      <c s="192" r="W19"/>
      <c s="192" r="X19"/>
      <c s="192" r="Y19"/>
      <c s="192" r="Z19"/>
      <c s="192" r="AA19"/>
      <c s="192" r="AB19"/>
      <c s="192" r="AC19"/>
      <c s="192" r="AD19"/>
      <c s="192" r="AE19"/>
      <c s="192" r="AF19"/>
      <c s="192" r="AG19"/>
      <c s="192" r="AH19"/>
      <c s="192" r="AI19"/>
      <c s="192" r="AJ19"/>
      <c s="192" r="AK19"/>
      <c s="192" r="AL19"/>
      <c s="192" r="AM19"/>
      <c s="192" r="AN19"/>
      <c s="192" r="AO19"/>
      <c s="192" r="AP19"/>
      <c s="192" r="AQ19"/>
      <c s="192" r="AR19"/>
      <c s="192" r="AS19"/>
      <c s="192" r="AT19"/>
      <c s="192" r="AU19"/>
      <c s="192" r="AV19"/>
      <c s="192" r="AW19"/>
      <c s="192" r="AX19"/>
      <c s="192" r="AY19"/>
      <c s="192" r="AZ19"/>
      <c s="192" r="BA19"/>
      <c s="192" r="BB19"/>
      <c s="192" r="BC19"/>
      <c s="192" r="BD19"/>
      <c s="192" r="BE19"/>
      <c s="192" r="BF19"/>
      <c s="192" r="BG19"/>
      <c s="192" r="BH19"/>
      <c s="192" r="BI19"/>
      <c s="192" r="BJ19"/>
      <c s="192" r="BK19"/>
      <c s="192" r="BL19"/>
    </row>
    <row customHeight="1" r="20" ht="20.25">
      <c t="s" s="283" r="A20">
        <v>6</v>
      </c>
      <c s="283" r="B20"/>
      <c t="s" s="67" r="C20">
        <v>29</v>
      </c>
      <c t="s" s="283" r="D20">
        <v>21</v>
      </c>
      <c t="s" s="283" r="E20">
        <v>22</v>
      </c>
      <c t="s" s="283" r="F20">
        <v>24</v>
      </c>
      <c t="b" s="191" r="G20">
        <v>1</v>
      </c>
      <c s="315" r="H20">
        <f>20+20</f>
        <v>40</v>
      </c>
      <c s="12" r="I20">
        <f>20+20</f>
        <v>40</v>
      </c>
      <c s="12" r="J20">
        <f>20+20</f>
        <v>40</v>
      </c>
      <c s="12" r="K20">
        <f>20+20</f>
        <v>40</v>
      </c>
      <c s="192" r="L20"/>
      <c s="192" r="M20"/>
      <c s="192" r="N20"/>
      <c s="192" r="O20"/>
      <c s="193" r="P20"/>
      <c s="219" r="Q20"/>
      <c s="192" r="R20"/>
      <c s="192" r="S20"/>
      <c s="192" r="T20"/>
      <c s="192" r="U20"/>
      <c s="192" r="V20"/>
      <c s="192" r="W20"/>
      <c s="192" r="X20"/>
      <c s="192" r="Y20"/>
      <c s="192" r="Z20"/>
      <c s="192" r="AA20"/>
      <c s="192" r="AB20"/>
      <c s="192" r="AC20"/>
      <c s="192" r="AD20"/>
      <c s="192" r="AE20"/>
      <c s="192" r="AF20"/>
      <c s="192" r="AG20"/>
      <c s="192" r="AH20"/>
      <c s="192" r="AI20"/>
      <c s="192" r="AJ20"/>
      <c s="192" r="AK20"/>
      <c s="192" r="AL20"/>
      <c s="192" r="AM20"/>
      <c s="192" r="AN20"/>
      <c s="192" r="AO20"/>
      <c s="192" r="AP20"/>
      <c s="192" r="AQ20"/>
      <c s="192" r="AR20"/>
      <c s="192" r="AS20"/>
      <c s="192" r="AT20"/>
      <c s="192" r="AU20"/>
      <c s="192" r="AV20"/>
      <c s="192" r="AW20"/>
      <c s="192" r="AX20"/>
      <c s="192" r="AY20"/>
      <c s="192" r="AZ20"/>
      <c s="192" r="BA20"/>
      <c s="192" r="BB20"/>
      <c s="192" r="BC20"/>
      <c s="192" r="BD20"/>
      <c s="192" r="BE20"/>
      <c s="192" r="BF20"/>
      <c s="192" r="BG20"/>
      <c s="192" r="BH20"/>
      <c s="192" r="BI20"/>
      <c s="192" r="BJ20"/>
      <c s="192" r="BK20"/>
      <c s="192" r="BL20"/>
    </row>
    <row customHeight="1" r="21" ht="20.25">
      <c t="s" s="283" r="A21">
        <v>6</v>
      </c>
      <c s="283" r="B21"/>
      <c t="s" s="67" r="C21">
        <v>20</v>
      </c>
      <c t="s" s="283" r="D21">
        <v>21</v>
      </c>
      <c t="s" s="283" r="E21">
        <v>30</v>
      </c>
      <c t="s" s="283" r="F21">
        <v>10</v>
      </c>
      <c t="b" s="191" r="G21">
        <v>1</v>
      </c>
      <c s="315" r="H21">
        <v>0</v>
      </c>
      <c s="12" r="I21">
        <v>0</v>
      </c>
      <c s="192" r="J21"/>
      <c s="192" r="K21"/>
      <c s="192" r="L21"/>
      <c s="192" r="M21"/>
      <c s="192" r="N21"/>
      <c s="192" r="O21"/>
      <c s="193" r="P21"/>
      <c s="219" r="Q21"/>
      <c s="192" r="R21"/>
      <c s="192" r="S21"/>
      <c s="192" r="T21"/>
      <c s="192" r="U21"/>
      <c s="192" r="V21"/>
      <c s="192" r="W21"/>
      <c s="192" r="X21"/>
      <c s="192" r="Y21"/>
      <c s="192" r="Z21"/>
      <c s="192" r="AA21"/>
      <c s="192" r="AB21"/>
      <c s="192" r="AC21"/>
      <c s="192" r="AD21"/>
      <c s="192" r="AE21"/>
      <c s="192" r="AF21"/>
      <c s="192" r="AG21"/>
      <c s="192" r="AH21"/>
      <c s="192" r="AI21"/>
      <c s="192" r="AJ21"/>
      <c s="192" r="AK21"/>
      <c s="192" r="AL21"/>
      <c s="192" r="AM21"/>
      <c s="192" r="AN21"/>
      <c s="192" r="AO21"/>
      <c s="192" r="AP21"/>
      <c s="192" r="AQ21"/>
      <c s="192" r="AR21"/>
      <c s="192" r="AS21"/>
      <c s="192" r="AT21"/>
      <c s="192" r="AU21"/>
      <c s="192" r="AV21"/>
      <c s="192" r="AW21"/>
      <c s="192" r="AX21"/>
      <c s="192" r="AY21"/>
      <c s="192" r="AZ21"/>
      <c s="192" r="BA21"/>
      <c s="192" r="BB21"/>
      <c s="192" r="BC21"/>
      <c s="192" r="BD21"/>
      <c s="192" r="BE21"/>
      <c s="192" r="BF21"/>
      <c s="192" r="BG21"/>
      <c s="192" r="BH21"/>
      <c s="192" r="BI21"/>
      <c s="192" r="BJ21"/>
      <c s="192" r="BK21"/>
      <c s="192" r="BL21"/>
    </row>
    <row customHeight="1" r="22" ht="20.25">
      <c t="s" s="283" r="A22">
        <v>6</v>
      </c>
      <c s="283" r="B22"/>
      <c t="s" s="67" r="C22">
        <v>12</v>
      </c>
      <c t="s" s="283" r="D22">
        <v>21</v>
      </c>
      <c t="s" s="283" r="E22">
        <v>30</v>
      </c>
      <c t="s" s="283" r="F22">
        <v>13</v>
      </c>
      <c t="b" s="191" r="G22">
        <v>1</v>
      </c>
      <c s="315" r="H22">
        <v>0</v>
      </c>
      <c s="12" r="I22">
        <v>0</v>
      </c>
      <c s="192" r="J22"/>
      <c s="192" r="K22"/>
      <c s="192" r="L22"/>
      <c s="192" r="M22"/>
      <c s="192" r="N22"/>
      <c s="192" r="O22"/>
      <c s="193" r="P22"/>
      <c s="219" r="Q22"/>
      <c s="192" r="R22"/>
      <c s="192" r="S22"/>
      <c s="192" r="T22"/>
      <c s="192" r="U22"/>
      <c s="192" r="V22"/>
      <c s="192" r="W22"/>
      <c s="192" r="X22"/>
      <c s="192" r="Y22"/>
      <c s="192" r="Z22"/>
      <c s="192" r="AA22"/>
      <c s="192" r="AB22"/>
      <c s="192" r="AC22"/>
      <c s="192" r="AD22"/>
      <c s="192" r="AE22"/>
      <c s="192" r="AF22"/>
      <c s="192" r="AG22"/>
      <c s="192" r="AH22"/>
      <c s="192" r="AI22"/>
      <c s="192" r="AJ22"/>
      <c s="192" r="AK22"/>
      <c s="192" r="AL22"/>
      <c s="192" r="AM22"/>
      <c s="192" r="AN22"/>
      <c s="192" r="AO22"/>
      <c s="192" r="AP22"/>
      <c s="192" r="AQ22"/>
      <c s="192" r="AR22"/>
      <c s="192" r="AS22"/>
      <c s="192" r="AT22"/>
      <c s="192" r="AU22"/>
      <c s="192" r="AV22"/>
      <c s="192" r="AW22"/>
      <c s="192" r="AX22"/>
      <c s="192" r="AY22"/>
      <c s="192" r="AZ22"/>
      <c s="192" r="BA22"/>
      <c s="192" r="BB22"/>
      <c s="192" r="BC22"/>
      <c s="192" r="BD22"/>
      <c s="192" r="BE22"/>
      <c s="192" r="BF22"/>
      <c s="192" r="BG22"/>
      <c s="192" r="BH22"/>
      <c s="192" r="BI22"/>
      <c s="192" r="BJ22"/>
      <c s="192" r="BK22"/>
      <c s="192" r="BL22"/>
    </row>
    <row customHeight="1" r="23" ht="20.25">
      <c t="s" s="283" r="A23">
        <v>6</v>
      </c>
      <c s="283" r="B23"/>
      <c t="s" s="67" r="C23">
        <v>31</v>
      </c>
      <c t="s" s="283" r="D23">
        <v>21</v>
      </c>
      <c t="s" s="283" r="E23">
        <v>30</v>
      </c>
      <c t="s" s="283" r="F23">
        <v>32</v>
      </c>
      <c t="b" s="191" r="G23">
        <v>1</v>
      </c>
      <c s="315" r="H23">
        <f>(0+40)-8</f>
        <v>32</v>
      </c>
      <c s="12" r="I23">
        <v>0</v>
      </c>
      <c s="192" r="J23"/>
      <c s="192" r="K23"/>
      <c s="192" r="L23"/>
      <c s="192" r="M23"/>
      <c s="192" r="N23"/>
      <c s="192" r="O23"/>
      <c s="193" r="P23"/>
      <c s="219" r="Q23"/>
      <c s="192" r="R23"/>
      <c s="192" r="S23"/>
      <c s="192" r="T23"/>
      <c s="192" r="U23"/>
      <c s="192" r="V23"/>
      <c s="192" r="W23"/>
      <c s="192" r="X23"/>
      <c s="192" r="Y23"/>
      <c s="192" r="Z23"/>
      <c s="192" r="AA23"/>
      <c s="192" r="AB23"/>
      <c s="192" r="AC23"/>
      <c s="192" r="AD23"/>
      <c s="192" r="AE23"/>
      <c s="192" r="AF23"/>
      <c s="192" r="AG23"/>
      <c s="192" r="AH23"/>
      <c s="192" r="AI23"/>
      <c s="192" r="AJ23"/>
      <c s="192" r="AK23"/>
      <c s="192" r="AL23"/>
      <c s="192" r="AM23"/>
      <c s="192" r="AN23"/>
      <c s="192" r="AO23"/>
      <c s="192" r="AP23"/>
      <c s="192" r="AQ23"/>
      <c s="192" r="AR23"/>
      <c s="192" r="AS23"/>
      <c s="192" r="AT23"/>
      <c s="192" r="AU23"/>
      <c s="192" r="AV23"/>
      <c s="192" r="AW23"/>
      <c s="192" r="AX23"/>
      <c s="192" r="AY23"/>
      <c s="192" r="AZ23"/>
      <c s="192" r="BA23"/>
      <c s="192" r="BB23"/>
      <c s="192" r="BC23"/>
      <c s="192" r="BD23"/>
      <c s="192" r="BE23"/>
      <c s="192" r="BF23"/>
      <c s="192" r="BG23"/>
      <c s="192" r="BH23"/>
      <c s="192" r="BI23"/>
      <c s="192" r="BJ23"/>
      <c s="192" r="BK23"/>
      <c s="192" r="BL23"/>
    </row>
    <row customHeight="1" r="24" ht="20.25">
      <c t="s" s="283" r="A24">
        <v>6</v>
      </c>
      <c s="283" r="B24"/>
      <c t="s" s="67" r="C24">
        <v>33</v>
      </c>
      <c t="s" s="283" r="D24">
        <v>21</v>
      </c>
      <c t="s" s="283" r="E24">
        <v>30</v>
      </c>
      <c t="s" s="283" r="F24">
        <v>32</v>
      </c>
      <c t="b" s="191" r="G24">
        <v>1</v>
      </c>
      <c s="315" r="H24">
        <v>0</v>
      </c>
      <c s="12" r="I24">
        <v>0</v>
      </c>
      <c s="192" r="J24"/>
      <c s="192" r="K24"/>
      <c s="192" r="L24"/>
      <c s="192" r="M24"/>
      <c s="192" r="N24"/>
      <c s="192" r="O24"/>
      <c s="193" r="P24"/>
      <c s="219" r="Q24"/>
      <c s="192" r="R24"/>
      <c s="192" r="S24"/>
      <c s="192" r="T24"/>
      <c s="192" r="U24"/>
      <c s="192" r="V24"/>
      <c s="192" r="W24"/>
      <c s="192" r="X24"/>
      <c s="192" r="Y24"/>
      <c s="192" r="Z24"/>
      <c s="192" r="AA24"/>
      <c s="192" r="AB24"/>
      <c s="192" r="AC24"/>
      <c s="192" r="AD24"/>
      <c s="192" r="AE24"/>
      <c s="192" r="AF24"/>
      <c s="192" r="AG24"/>
      <c s="192" r="AH24"/>
      <c s="192" r="AI24"/>
      <c s="192" r="AJ24"/>
      <c s="192" r="AK24"/>
      <c s="192" r="AL24"/>
      <c s="192" r="AM24"/>
      <c s="192" r="AN24"/>
      <c s="192" r="AO24"/>
      <c s="192" r="AP24"/>
      <c s="192" r="AQ24"/>
      <c s="192" r="AR24"/>
      <c s="192" r="AS24"/>
      <c s="192" r="AT24"/>
      <c s="192" r="AU24"/>
      <c s="192" r="AV24"/>
      <c s="192" r="AW24"/>
      <c s="192" r="AX24"/>
      <c s="192" r="AY24"/>
      <c s="192" r="AZ24"/>
      <c s="192" r="BA24"/>
      <c s="192" r="BB24"/>
      <c s="192" r="BC24"/>
      <c s="192" r="BD24"/>
      <c s="192" r="BE24"/>
      <c s="192" r="BF24"/>
      <c s="192" r="BG24"/>
      <c s="192" r="BH24"/>
      <c s="192" r="BI24"/>
      <c s="192" r="BJ24"/>
      <c s="192" r="BK24"/>
      <c s="192" r="BL24"/>
    </row>
    <row customHeight="1" r="25" ht="20.25">
      <c t="s" s="283" r="A25">
        <v>6</v>
      </c>
      <c s="283" r="B25"/>
      <c t="s" s="67" r="C25">
        <v>7</v>
      </c>
      <c t="s" s="283" r="D25">
        <v>21</v>
      </c>
      <c t="s" s="283" r="E25">
        <v>30</v>
      </c>
      <c t="s" s="283" r="F25">
        <v>10</v>
      </c>
      <c t="b" s="191" r="G25">
        <v>1</v>
      </c>
      <c s="315" r="H25">
        <v>0</v>
      </c>
      <c s="12" r="I25">
        <v>0</v>
      </c>
      <c s="192" r="J25"/>
      <c s="192" r="K25"/>
      <c s="192" r="L25"/>
      <c s="192" r="M25"/>
      <c s="192" r="N25"/>
      <c s="192" r="O25"/>
      <c s="193" r="P25"/>
      <c s="219" r="Q25"/>
      <c s="192" r="R25"/>
      <c s="192" r="S25"/>
      <c s="192" r="T25"/>
      <c s="192" r="U25"/>
      <c s="192" r="V25"/>
      <c s="192" r="W25"/>
      <c s="192" r="X25"/>
      <c s="192" r="Y25"/>
      <c s="192" r="Z25"/>
      <c s="192" r="AA25"/>
      <c s="192" r="AB25"/>
      <c s="192" r="AC25"/>
      <c s="192" r="AD25"/>
      <c s="192" r="AE25"/>
      <c s="192" r="AF25"/>
      <c s="192" r="AG25"/>
      <c s="192" r="AH25"/>
      <c s="192" r="AI25"/>
      <c s="192" r="AJ25"/>
      <c s="192" r="AK25"/>
      <c s="192" r="AL25"/>
      <c s="192" r="AM25"/>
      <c s="192" r="AN25"/>
      <c s="192" r="AO25"/>
      <c s="192" r="AP25"/>
      <c s="192" r="AQ25"/>
      <c s="192" r="AR25"/>
      <c s="192" r="AS25"/>
      <c s="192" r="AT25"/>
      <c s="192" r="AU25"/>
      <c s="192" r="AV25"/>
      <c s="192" r="AW25"/>
      <c s="192" r="AX25"/>
      <c s="192" r="AY25"/>
      <c s="192" r="AZ25"/>
      <c s="192" r="BA25"/>
      <c s="192" r="BB25"/>
      <c s="192" r="BC25"/>
      <c s="192" r="BD25"/>
      <c s="192" r="BE25"/>
      <c s="192" r="BF25"/>
      <c s="192" r="BG25"/>
      <c s="192" r="BH25"/>
      <c s="192" r="BI25"/>
      <c s="192" r="BJ25"/>
      <c s="192" r="BK25"/>
      <c s="192" r="BL25"/>
    </row>
    <row customHeight="1" r="26" ht="20.25">
      <c t="s" s="283" r="A26">
        <v>6</v>
      </c>
      <c s="283" r="B26"/>
      <c t="s" s="67" r="C26">
        <v>26</v>
      </c>
      <c t="s" s="283" r="D26">
        <v>21</v>
      </c>
      <c t="s" s="283" r="E26">
        <v>30</v>
      </c>
      <c t="s" s="283" r="F26">
        <v>27</v>
      </c>
      <c t="b" s="191" r="G26">
        <v>1</v>
      </c>
      <c s="315" r="H26">
        <v>0</v>
      </c>
      <c s="12" r="I26">
        <v>0</v>
      </c>
      <c s="192" r="J26"/>
      <c s="192" r="K26"/>
      <c s="192" r="L26"/>
      <c s="192" r="M26"/>
      <c s="192" r="N26"/>
      <c s="192" r="O26"/>
      <c s="193" r="P26"/>
      <c s="219" r="Q26"/>
      <c s="192" r="R26"/>
      <c s="192" r="S26"/>
      <c s="192" r="T26"/>
      <c s="192" r="U26"/>
      <c s="192" r="V26"/>
      <c s="192" r="W26"/>
      <c s="192" r="X26"/>
      <c s="192" r="Y26"/>
      <c s="192" r="Z26"/>
      <c s="192" r="AA26"/>
      <c s="192" r="AB26"/>
      <c s="192" r="AC26"/>
      <c s="192" r="AD26"/>
      <c s="192" r="AE26"/>
      <c s="192" r="AF26"/>
      <c s="192" r="AG26"/>
      <c s="192" r="AH26"/>
      <c s="192" r="AI26"/>
      <c s="192" r="AJ26"/>
      <c s="192" r="AK26"/>
      <c s="192" r="AL26"/>
      <c s="192" r="AM26"/>
      <c s="192" r="AN26"/>
      <c s="192" r="AO26"/>
      <c s="192" r="AP26"/>
      <c s="192" r="AQ26"/>
      <c s="192" r="AR26"/>
      <c s="192" r="AS26"/>
      <c s="192" r="AT26"/>
      <c s="192" r="AU26"/>
      <c s="192" r="AV26"/>
      <c s="192" r="AW26"/>
      <c s="192" r="AX26"/>
      <c s="192" r="AY26"/>
      <c s="192" r="AZ26"/>
      <c s="192" r="BA26"/>
      <c s="192" r="BB26"/>
      <c s="192" r="BC26"/>
      <c s="192" r="BD26"/>
      <c s="192" r="BE26"/>
      <c s="192" r="BF26"/>
      <c s="192" r="BG26"/>
      <c s="192" r="BH26"/>
      <c s="192" r="BI26"/>
      <c s="192" r="BJ26"/>
      <c s="192" r="BK26"/>
      <c s="192" r="BL26"/>
    </row>
    <row customHeight="1" r="27" ht="20.25">
      <c t="s" s="283" r="A27">
        <v>6</v>
      </c>
      <c s="283" r="B27"/>
      <c t="s" s="67" r="C27">
        <v>28</v>
      </c>
      <c t="s" s="283" r="D27">
        <v>21</v>
      </c>
      <c t="s" s="283" r="E27">
        <v>30</v>
      </c>
      <c t="s" s="283" r="F27">
        <v>10</v>
      </c>
      <c t="b" s="191" r="G27">
        <v>1</v>
      </c>
      <c s="315" r="H27">
        <f>0+4</f>
        <v>4</v>
      </c>
      <c s="12" r="I27">
        <f>0+4</f>
        <v>4</v>
      </c>
      <c s="192" r="J27"/>
      <c s="192" r="K27"/>
      <c s="192" r="L27"/>
      <c s="192" r="M27"/>
      <c s="192" r="N27"/>
      <c s="192" r="O27"/>
      <c s="193" r="P27"/>
      <c s="219" r="Q27"/>
      <c s="192" r="R27"/>
      <c s="192" r="S27"/>
      <c s="192" r="T27"/>
      <c s="192" r="U27"/>
      <c s="192" r="V27"/>
      <c s="192" r="W27"/>
      <c s="192" r="X27"/>
      <c s="192" r="Y27"/>
      <c s="192" r="Z27"/>
      <c s="192" r="AA27"/>
      <c s="192" r="AB27"/>
      <c s="192" r="AC27"/>
      <c s="192" r="AD27"/>
      <c s="192" r="AE27"/>
      <c s="192" r="AF27"/>
      <c s="192" r="AG27"/>
      <c s="192" r="AH27"/>
      <c s="192" r="AI27"/>
      <c s="192" r="AJ27"/>
      <c s="192" r="AK27"/>
      <c s="192" r="AL27"/>
      <c s="192" r="AM27"/>
      <c s="192" r="AN27"/>
      <c s="192" r="AO27"/>
      <c s="192" r="AP27"/>
      <c s="192" r="AQ27"/>
      <c s="192" r="AR27"/>
      <c s="192" r="AS27"/>
      <c s="192" r="AT27"/>
      <c s="192" r="AU27"/>
      <c s="192" r="AV27"/>
      <c s="192" r="AW27"/>
      <c s="192" r="AX27"/>
      <c s="192" r="AY27"/>
      <c s="192" r="AZ27"/>
      <c s="192" r="BA27"/>
      <c s="192" r="BB27"/>
      <c s="192" r="BC27"/>
      <c s="192" r="BD27"/>
      <c s="192" r="BE27"/>
      <c s="192" r="BF27"/>
      <c s="192" r="BG27"/>
      <c s="192" r="BH27"/>
      <c s="192" r="BI27"/>
      <c s="192" r="BJ27"/>
      <c s="192" r="BK27"/>
      <c s="192" r="BL27"/>
    </row>
    <row customHeight="1" r="28" ht="20.25">
      <c t="s" s="283" r="A28">
        <v>6</v>
      </c>
      <c s="283" r="B28"/>
      <c t="s" s="67" r="C28">
        <v>34</v>
      </c>
      <c t="s" s="283" r="D28">
        <v>21</v>
      </c>
      <c t="s" s="283" r="E28">
        <v>30</v>
      </c>
      <c t="s" s="283" r="F28">
        <v>32</v>
      </c>
      <c t="b" s="191" r="G28">
        <v>1</v>
      </c>
      <c s="315" r="H28">
        <v>0</v>
      </c>
      <c s="12" r="I28">
        <f>0+2</f>
        <v>2</v>
      </c>
      <c s="192" r="J28"/>
      <c s="192" r="K28"/>
      <c s="192" r="L28"/>
      <c s="192" r="M28"/>
      <c s="192" r="N28"/>
      <c s="192" r="O28"/>
      <c s="193" r="P28"/>
      <c s="219" r="Q28"/>
      <c s="192" r="R28"/>
      <c s="192" r="S28"/>
      <c s="192" r="T28"/>
      <c s="192" r="U28"/>
      <c s="192" r="V28"/>
      <c s="192" r="W28"/>
      <c s="192" r="X28"/>
      <c s="192" r="Y28"/>
      <c s="192" r="Z28"/>
      <c s="192" r="AA28"/>
      <c s="192" r="AB28"/>
      <c s="192" r="AC28"/>
      <c s="192" r="AD28"/>
      <c s="192" r="AE28"/>
      <c s="192" r="AF28"/>
      <c s="192" r="AG28"/>
      <c s="192" r="AH28"/>
      <c s="192" r="AI28"/>
      <c s="192" r="AJ28"/>
      <c s="192" r="AK28"/>
      <c s="192" r="AL28"/>
      <c s="192" r="AM28"/>
      <c s="192" r="AN28"/>
      <c s="192" r="AO28"/>
      <c s="192" r="AP28"/>
      <c s="192" r="AQ28"/>
      <c s="192" r="AR28"/>
      <c s="192" r="AS28"/>
      <c s="192" r="AT28"/>
      <c s="192" r="AU28"/>
      <c s="192" r="AV28"/>
      <c s="192" r="AW28"/>
      <c s="192" r="AX28"/>
      <c s="192" r="AY28"/>
      <c s="192" r="AZ28"/>
      <c s="192" r="BA28"/>
      <c s="192" r="BB28"/>
      <c s="192" r="BC28"/>
      <c s="192" r="BD28"/>
      <c s="192" r="BE28"/>
      <c s="192" r="BF28"/>
      <c s="192" r="BG28"/>
      <c s="192" r="BH28"/>
      <c s="192" r="BI28"/>
      <c s="192" r="BJ28"/>
      <c s="192" r="BK28"/>
      <c s="192" r="BL28"/>
    </row>
    <row customHeight="1" r="29" ht="20.25">
      <c t="s" s="67" r="A29">
        <v>6</v>
      </c>
      <c s="67" r="B29"/>
      <c t="str" s="150" r="C29">
        <f> concatenate("TBD ",F29)</f>
        <v>TBD HTML/JS</v>
      </c>
      <c t="s" s="67" r="D29">
        <v>35</v>
      </c>
      <c t="s" s="67" r="E29">
        <v>36</v>
      </c>
      <c t="s" s="67" r="F29">
        <v>16</v>
      </c>
      <c t="b" s="225" r="G29">
        <v>1</v>
      </c>
      <c s="273" r="H29"/>
      <c s="96" r="P29"/>
      <c s="273" r="Q29"/>
      <c s="305" r="T29"/>
      <c s="305" r="U29">
        <v>0</v>
      </c>
      <c s="305" r="V29">
        <v>0</v>
      </c>
      <c s="305" r="W29">
        <v>0</v>
      </c>
      <c s="305" r="X29">
        <v>0</v>
      </c>
      <c s="247" r="Y29">
        <v>0</v>
      </c>
      <c s="247" r="Z29">
        <v>0</v>
      </c>
      <c s="247" r="AA29">
        <v>20</v>
      </c>
      <c s="247" r="AB29">
        <v>20</v>
      </c>
      <c s="247" r="AC29">
        <v>20</v>
      </c>
      <c s="247" r="AD29">
        <v>16</v>
      </c>
      <c s="247" r="AE29">
        <v>16</v>
      </c>
      <c s="247" r="AF29">
        <v>8</v>
      </c>
      <c s="247" r="AG29">
        <v>0</v>
      </c>
      <c s="247" r="AH29">
        <v>0</v>
      </c>
    </row>
    <row customHeight="1" r="30" ht="20.25">
      <c t="s" s="67" r="A30">
        <v>6</v>
      </c>
      <c s="67" r="B30"/>
      <c t="s" s="344" r="C30">
        <v>20</v>
      </c>
      <c t="s" s="67" r="D30">
        <v>35</v>
      </c>
      <c t="s" s="67" r="E30">
        <v>36</v>
      </c>
      <c t="s" s="67" r="F30">
        <v>10</v>
      </c>
      <c t="b" s="225" r="G30">
        <v>1</v>
      </c>
      <c s="273" r="H30"/>
      <c s="96" r="P30"/>
      <c s="273" r="Q30"/>
      <c s="305" r="T30"/>
      <c s="305" r="U30">
        <v>0</v>
      </c>
      <c s="305" r="V30">
        <v>0</v>
      </c>
      <c s="305" r="W30">
        <v>0</v>
      </c>
      <c s="305" r="X30">
        <v>0</v>
      </c>
      <c s="305" r="Y30">
        <v>0</v>
      </c>
      <c s="305" r="Z30">
        <v>0</v>
      </c>
      <c s="305" r="AA30">
        <v>0</v>
      </c>
      <c s="305" r="AB30">
        <v>0</v>
      </c>
      <c s="305" r="AC30">
        <v>0</v>
      </c>
      <c s="305" r="AD30">
        <v>0</v>
      </c>
      <c s="305" r="AE30">
        <v>0</v>
      </c>
      <c s="305" r="AF30">
        <v>0</v>
      </c>
      <c s="305" r="AG30">
        <v>0</v>
      </c>
      <c s="305" r="AH30">
        <v>0</v>
      </c>
    </row>
    <row customHeight="1" r="31" ht="20.25">
      <c t="s" s="67" r="A31">
        <v>6</v>
      </c>
      <c s="67" r="B31"/>
      <c t="s" s="67" r="C31">
        <v>7</v>
      </c>
      <c t="s" s="67" r="D31">
        <v>35</v>
      </c>
      <c t="s" s="67" r="E31">
        <v>36</v>
      </c>
      <c t="s" s="67" r="F31">
        <v>10</v>
      </c>
      <c t="b" s="225" r="G31">
        <v>1</v>
      </c>
      <c s="273" r="H31"/>
      <c s="96" r="P31"/>
      <c s="273" r="Q31"/>
      <c s="305" r="T31"/>
      <c s="305" r="U31">
        <v>0</v>
      </c>
      <c s="305" r="V31">
        <v>0</v>
      </c>
      <c s="305" r="W31">
        <v>0</v>
      </c>
      <c s="305" r="X31">
        <v>0</v>
      </c>
      <c s="305" r="Y31">
        <v>0</v>
      </c>
      <c s="305" r="Z31">
        <v>0</v>
      </c>
      <c s="305" r="AA31">
        <v>0</v>
      </c>
      <c s="305" r="AB31">
        <v>0</v>
      </c>
      <c s="305" r="AC31">
        <v>0</v>
      </c>
      <c s="305" r="AD31">
        <v>0</v>
      </c>
      <c s="305" r="AE31">
        <v>0</v>
      </c>
      <c s="305" r="AF31">
        <v>0</v>
      </c>
      <c s="305" r="AG31">
        <v>0</v>
      </c>
      <c s="305" r="AH31">
        <v>0</v>
      </c>
    </row>
    <row customHeight="1" r="32" ht="20.25">
      <c t="s" s="67" r="A32">
        <v>6</v>
      </c>
      <c s="67" r="B32"/>
      <c t="s" s="344" r="C32">
        <v>37</v>
      </c>
      <c t="s" s="67" r="D32">
        <v>35</v>
      </c>
      <c t="s" s="67" r="E32">
        <v>36</v>
      </c>
      <c t="s" s="67" r="F32">
        <v>10</v>
      </c>
      <c t="b" s="225" r="G32">
        <v>1</v>
      </c>
      <c s="129" r="H32"/>
      <c s="129" r="I32"/>
      <c s="129" r="J32"/>
      <c s="129" r="K32"/>
      <c s="273" r="L32"/>
      <c s="305" r="T32"/>
      <c s="305" r="U32">
        <v>2</v>
      </c>
      <c s="305" r="V32">
        <v>4</v>
      </c>
      <c s="305" r="W32">
        <v>6</v>
      </c>
      <c s="305" r="X32">
        <v>6</v>
      </c>
      <c s="305" r="Y32">
        <v>6</v>
      </c>
      <c s="305" r="Z32">
        <v>6</v>
      </c>
      <c s="305" r="AA32">
        <v>6</v>
      </c>
      <c s="305" r="AB32">
        <v>6</v>
      </c>
      <c s="305" r="AC32">
        <v>4</v>
      </c>
      <c s="305" r="AD32">
        <v>4</v>
      </c>
      <c s="305" r="AE32">
        <v>4</v>
      </c>
      <c s="305" r="AF32">
        <v>4</v>
      </c>
      <c s="305" r="AG32">
        <v>0</v>
      </c>
      <c s="305" r="AH32">
        <v>0</v>
      </c>
    </row>
    <row customHeight="1" r="33" ht="20.25">
      <c t="s" s="67" r="A33">
        <v>6</v>
      </c>
      <c s="67" r="B33"/>
      <c t="s" r="C33">
        <v>18</v>
      </c>
      <c t="s" s="67" r="D33">
        <v>35</v>
      </c>
      <c t="s" s="67" r="E33">
        <v>36</v>
      </c>
      <c t="s" s="67" r="F33">
        <v>13</v>
      </c>
      <c t="b" s="225" r="G33">
        <v>1</v>
      </c>
      <c s="129" r="H33"/>
      <c s="129" r="I33"/>
      <c s="129" r="J33"/>
      <c s="129" r="K33"/>
      <c s="273" r="L33"/>
      <c s="305" r="T33"/>
      <c s="305" r="U33">
        <v>1</v>
      </c>
      <c s="305" r="V33">
        <v>20</v>
      </c>
      <c s="305" r="W33">
        <f>20-12</f>
        <v>8</v>
      </c>
      <c s="305" r="X33">
        <v>24</v>
      </c>
      <c s="305" r="Y33">
        <f>16+16</f>
        <v>32</v>
      </c>
      <c s="305" r="Z33">
        <f>16+4</f>
        <v>20</v>
      </c>
      <c s="305" r="AA33">
        <v>16</v>
      </c>
      <c s="305" r="AB33">
        <f>6+10</f>
        <v>16</v>
      </c>
      <c s="305" r="AC33">
        <f>2+14</f>
        <v>16</v>
      </c>
      <c s="305" r="AD33">
        <v>2</v>
      </c>
      <c s="305" r="AE33">
        <f>2+4</f>
        <v>6</v>
      </c>
      <c s="305" r="AF33">
        <v>8</v>
      </c>
      <c s="305" r="AG33">
        <v>8</v>
      </c>
      <c s="305" r="AH33">
        <v>0</v>
      </c>
    </row>
    <row customHeight="1" r="34" ht="20.25">
      <c t="s" s="67" r="A34">
        <v>6</v>
      </c>
      <c s="67" r="B34"/>
      <c t="s" r="C34">
        <v>14</v>
      </c>
      <c t="s" s="67" r="D34">
        <v>35</v>
      </c>
      <c t="s" s="67" r="E34">
        <v>36</v>
      </c>
      <c t="s" s="67" r="F34">
        <v>13</v>
      </c>
      <c t="b" s="225" r="G34">
        <v>1</v>
      </c>
      <c s="129" r="H34"/>
      <c s="129" r="I34"/>
      <c s="129" r="J34"/>
      <c s="129" r="K34"/>
      <c s="273" r="L34"/>
      <c s="305" r="T34"/>
      <c s="305" r="U34">
        <v>1</v>
      </c>
      <c s="305" r="V34">
        <v>20</v>
      </c>
      <c s="305" r="W34">
        <v>0</v>
      </c>
      <c s="305" r="X34">
        <v>0</v>
      </c>
      <c s="305" r="Y34">
        <v>0</v>
      </c>
      <c s="305" r="Z34">
        <v>0</v>
      </c>
      <c s="305" r="AA34">
        <v>0</v>
      </c>
      <c s="305" r="AB34">
        <v>0</v>
      </c>
      <c s="305" r="AC34">
        <v>0</v>
      </c>
      <c s="305" r="AD34">
        <v>0</v>
      </c>
      <c s="305" r="AE34">
        <v>8</v>
      </c>
      <c s="305" r="AF34">
        <v>20</v>
      </c>
      <c s="305" r="AG34">
        <v>20</v>
      </c>
      <c s="305" r="AH34">
        <v>0</v>
      </c>
    </row>
    <row customHeight="1" r="35" ht="20.25">
      <c t="s" s="67" r="A35">
        <v>6</v>
      </c>
      <c s="67" r="B35"/>
      <c t="s" s="344" r="C35">
        <v>38</v>
      </c>
      <c t="s" s="67" r="D35">
        <v>35</v>
      </c>
      <c t="s" s="67" r="E35">
        <v>36</v>
      </c>
      <c t="s" s="67" r="F35">
        <v>32</v>
      </c>
      <c t="b" s="225" r="G35">
        <v>1</v>
      </c>
      <c s="129" r="H35"/>
      <c s="129" r="I35"/>
      <c s="129" r="J35"/>
      <c s="129" r="K35"/>
      <c s="273" r="L35"/>
      <c s="305" r="T35"/>
      <c s="305" r="U35">
        <v>1</v>
      </c>
      <c s="305" r="V35">
        <v>20</v>
      </c>
      <c s="305" r="W35">
        <v>32</v>
      </c>
      <c s="305" r="X35">
        <v>32</v>
      </c>
      <c s="305" r="Y35">
        <v>32</v>
      </c>
      <c s="305" r="Z35">
        <v>20</v>
      </c>
      <c s="305" r="AA35">
        <v>20</v>
      </c>
      <c s="305" r="AB35">
        <v>20</v>
      </c>
      <c s="305" r="AC35">
        <f>20-8</f>
        <v>12</v>
      </c>
      <c s="305" r="AD35">
        <v>20</v>
      </c>
      <c s="305" r="AE35">
        <f>4+28</f>
        <v>32</v>
      </c>
      <c s="305" r="AF35">
        <v>32</v>
      </c>
      <c s="305" r="AG35">
        <v>32</v>
      </c>
      <c s="36" r="AH35">
        <f>0+4</f>
        <v>4</v>
      </c>
    </row>
    <row customHeight="1" r="36" ht="20.25">
      <c t="s" s="67" r="A36">
        <v>6</v>
      </c>
      <c s="67" r="B36"/>
      <c t="s" s="344" r="C36">
        <v>39</v>
      </c>
      <c t="s" s="67" r="D36">
        <v>35</v>
      </c>
      <c t="s" s="67" r="E36">
        <v>36</v>
      </c>
      <c t="s" s="67" r="F36">
        <v>32</v>
      </c>
      <c t="b" s="225" r="G36">
        <v>1</v>
      </c>
      <c s="129" r="H36"/>
      <c s="129" r="I36"/>
      <c s="129" r="J36"/>
      <c s="129" r="K36"/>
      <c s="273" r="L36"/>
      <c s="305" r="T36"/>
      <c s="305" r="U36">
        <v>0</v>
      </c>
      <c s="305" r="V36">
        <v>20</v>
      </c>
      <c s="305" r="W36">
        <f>20+20</f>
        <v>40</v>
      </c>
      <c s="305" r="X36">
        <f>(20+20)-20</f>
        <v>20</v>
      </c>
      <c s="305" r="Y36">
        <f>((20+20)-16)-8</f>
        <v>16</v>
      </c>
      <c s="305" r="Z36">
        <f>20+20</f>
        <v>40</v>
      </c>
      <c s="305" r="AA36">
        <f>20+20</f>
        <v>40</v>
      </c>
      <c s="305" r="AB36">
        <f>20+20</f>
        <v>40</v>
      </c>
      <c s="305" r="AC36">
        <f>20+20</f>
        <v>40</v>
      </c>
      <c s="305" r="AD36">
        <f>20+20</f>
        <v>40</v>
      </c>
      <c s="305" r="AE36">
        <f>0+40</f>
        <v>40</v>
      </c>
      <c s="305" r="AF36">
        <v>40</v>
      </c>
      <c s="305" r="AG36">
        <v>40</v>
      </c>
      <c s="305" r="AH36">
        <v>0</v>
      </c>
    </row>
    <row customHeight="1" r="37" ht="20.25">
      <c t="s" s="67" r="A37">
        <v>6</v>
      </c>
      <c s="67" r="B37"/>
      <c t="s" s="344" r="C37">
        <v>26</v>
      </c>
      <c t="s" s="67" r="D37">
        <v>35</v>
      </c>
      <c t="s" s="67" r="E37">
        <v>36</v>
      </c>
      <c t="s" s="67" r="F37">
        <v>27</v>
      </c>
      <c t="b" s="225" r="G37">
        <v>1</v>
      </c>
      <c s="129" r="H37"/>
      <c s="129" r="I37"/>
      <c s="129" r="J37"/>
      <c s="129" r="K37"/>
      <c s="273" r="L37"/>
      <c s="305" r="T37"/>
      <c s="305" r="U37">
        <v>0</v>
      </c>
      <c s="305" r="V37">
        <v>0</v>
      </c>
      <c s="305" r="W37">
        <v>0</v>
      </c>
      <c s="305" r="X37">
        <v>0</v>
      </c>
      <c s="305" r="Y37">
        <v>0</v>
      </c>
      <c s="305" r="Z37">
        <v>0</v>
      </c>
      <c s="305" r="AA37">
        <v>0</v>
      </c>
      <c s="305" r="AB37">
        <v>8</v>
      </c>
      <c s="305" r="AC37">
        <v>12</v>
      </c>
      <c s="305" r="AD37">
        <v>8</v>
      </c>
      <c s="305" r="AE37">
        <v>8</v>
      </c>
      <c s="305" r="AF37">
        <v>0</v>
      </c>
      <c s="305" r="AG37">
        <v>0</v>
      </c>
      <c s="305" r="AH37">
        <v>0</v>
      </c>
    </row>
    <row customHeight="1" r="38" ht="20.25">
      <c t="s" s="67" r="A38">
        <v>6</v>
      </c>
      <c s="67" r="B38"/>
      <c t="s" s="344" r="C38">
        <v>19</v>
      </c>
      <c t="s" s="67" r="D38">
        <v>35</v>
      </c>
      <c t="s" s="67" r="E38">
        <v>36</v>
      </c>
      <c t="s" s="67" r="F38">
        <v>32</v>
      </c>
      <c t="b" s="225" r="G38">
        <v>1</v>
      </c>
      <c s="129" r="H38"/>
      <c s="129" r="I38"/>
      <c s="129" r="J38"/>
      <c s="129" r="K38"/>
      <c s="273" r="L38"/>
      <c s="305" r="T38"/>
      <c s="305" r="U38">
        <v>0</v>
      </c>
      <c s="305" r="V38">
        <v>0</v>
      </c>
      <c s="305" r="W38">
        <v>0</v>
      </c>
      <c s="305" r="X38">
        <v>0</v>
      </c>
      <c s="305" r="Y38">
        <v>0</v>
      </c>
      <c s="305" r="Z38">
        <v>0</v>
      </c>
      <c s="305" r="AA38">
        <v>0</v>
      </c>
      <c s="305" r="AB38">
        <v>0</v>
      </c>
      <c s="305" r="AC38">
        <v>0</v>
      </c>
      <c s="305" r="AD38">
        <v>0</v>
      </c>
      <c s="305" r="AE38">
        <v>0</v>
      </c>
      <c s="305" r="AF38">
        <v>16</v>
      </c>
      <c s="305" r="AG38">
        <v>16</v>
      </c>
      <c s="305" r="AH38">
        <v>0</v>
      </c>
    </row>
    <row customHeight="1" r="39" ht="20.25">
      <c t="s" s="67" r="A39">
        <v>6</v>
      </c>
      <c s="67" r="B39"/>
      <c t="s" s="344" r="C39">
        <v>40</v>
      </c>
      <c t="s" s="67" r="D39">
        <v>35</v>
      </c>
      <c t="s" s="67" r="E39">
        <v>36</v>
      </c>
      <c t="s" s="67" r="F39">
        <v>32</v>
      </c>
      <c t="b" s="225" r="G39">
        <v>1</v>
      </c>
      <c s="129" r="H39"/>
      <c s="129" r="I39"/>
      <c s="129" r="J39"/>
      <c s="129" r="K39"/>
      <c s="273" r="L39"/>
      <c s="305" r="T39"/>
      <c s="305" r="U39">
        <v>0</v>
      </c>
      <c s="305" r="V39">
        <v>0</v>
      </c>
      <c s="305" r="W39">
        <v>0</v>
      </c>
      <c s="305" r="X39">
        <v>0</v>
      </c>
      <c s="305" r="Y39">
        <v>0</v>
      </c>
      <c s="305" r="Z39">
        <v>0</v>
      </c>
      <c s="305" r="AA39">
        <v>0</v>
      </c>
      <c s="305" r="AB39">
        <v>0</v>
      </c>
      <c s="305" r="AC39">
        <v>0</v>
      </c>
      <c s="305" r="AD39">
        <v>0</v>
      </c>
      <c s="305" r="AE39">
        <v>16</v>
      </c>
      <c s="305" r="AF39">
        <v>40</v>
      </c>
      <c s="305" r="AG39">
        <v>40</v>
      </c>
      <c s="36" r="AH39">
        <f>0+16</f>
        <v>16</v>
      </c>
    </row>
    <row customHeight="1" r="40" ht="20.25">
      <c t="s" s="67" r="A40">
        <v>6</v>
      </c>
      <c s="67" r="B40"/>
      <c t="s" s="344" r="C40">
        <v>41</v>
      </c>
      <c t="s" s="67" r="D40">
        <v>42</v>
      </c>
      <c t="s" s="67" r="E40">
        <v>43</v>
      </c>
      <c t="s" s="67" r="F40">
        <v>32</v>
      </c>
      <c t="b" s="225" r="G40">
        <v>1</v>
      </c>
      <c s="218" r="H40"/>
      <c s="218" r="I40"/>
      <c s="219" r="J40"/>
      <c s="192" r="K40"/>
      <c s="192" r="L40"/>
      <c s="192" r="M40"/>
      <c s="192" r="N40"/>
      <c s="192" r="O40"/>
      <c s="192" r="P40"/>
      <c s="192" r="Q40"/>
      <c s="192" r="R40"/>
      <c s="192" r="S40"/>
      <c s="12" r="T40"/>
      <c s="12" r="U40"/>
      <c s="12" r="V40"/>
      <c s="12" r="W40"/>
      <c s="12" r="X40"/>
      <c s="12" r="Y40"/>
      <c s="12" r="Z40">
        <v>0</v>
      </c>
      <c s="12" r="AA40">
        <v>0</v>
      </c>
      <c s="12" r="AB40">
        <v>0</v>
      </c>
      <c s="12" r="AC40">
        <f>20-20</f>
        <v>0</v>
      </c>
      <c s="12" r="AD40">
        <f>40-40</f>
        <v>0</v>
      </c>
      <c s="12" r="AE40">
        <f>40-40</f>
        <v>0</v>
      </c>
      <c s="12" r="AF40">
        <f>40-40</f>
        <v>0</v>
      </c>
      <c s="12" r="AG40">
        <v>40</v>
      </c>
      <c s="245" r="AH40">
        <v>40</v>
      </c>
      <c s="245" r="AI40">
        <v>40</v>
      </c>
      <c s="245" r="AJ40">
        <v>40</v>
      </c>
      <c s="245" r="AK40">
        <v>40</v>
      </c>
      <c s="245" r="AL40">
        <v>40</v>
      </c>
      <c s="245" r="AM40">
        <v>40</v>
      </c>
      <c s="245" r="AN40">
        <v>40</v>
      </c>
      <c s="245" r="AO40">
        <v>40</v>
      </c>
      <c s="245" r="AP40">
        <v>40</v>
      </c>
      <c s="245" r="AQ40">
        <v>40</v>
      </c>
      <c s="245" r="AR40">
        <v>40</v>
      </c>
      <c s="245" r="AS40">
        <v>40</v>
      </c>
      <c s="245" r="AT40">
        <v>40</v>
      </c>
      <c s="192" r="AU40"/>
      <c s="192" r="AV40"/>
      <c s="192" r="AW40"/>
      <c s="192" r="AX40"/>
      <c s="192" r="AY40"/>
      <c s="192" r="AZ40"/>
      <c s="192" r="BA40"/>
      <c s="192" r="BB40"/>
      <c s="192" r="BC40"/>
      <c s="192" r="BD40"/>
      <c s="192" r="BE40"/>
      <c s="192" r="BF40"/>
      <c s="192" r="BG40"/>
      <c s="192" r="BH40"/>
      <c s="192" r="BI40"/>
      <c s="192" r="BJ40"/>
      <c s="192" r="BK40"/>
      <c s="192" r="BL40"/>
    </row>
    <row customHeight="1" r="41" ht="20.25">
      <c t="s" s="67" r="A41">
        <v>6</v>
      </c>
      <c s="67" r="B41"/>
      <c t="s" s="344" r="C41">
        <v>20</v>
      </c>
      <c t="s" s="67" r="D41">
        <v>42</v>
      </c>
      <c t="s" s="67" r="E41">
        <v>43</v>
      </c>
      <c t="s" s="67" r="F41">
        <v>10</v>
      </c>
      <c t="b" s="225" r="G41">
        <v>1</v>
      </c>
      <c s="218" r="H41"/>
      <c s="218" r="I41"/>
      <c s="219" r="J41"/>
      <c s="192" r="K41"/>
      <c s="192" r="L41"/>
      <c s="192" r="M41"/>
      <c s="192" r="N41"/>
      <c s="192" r="O41"/>
      <c s="192" r="P41"/>
      <c s="192" r="Q41"/>
      <c s="192" r="R41"/>
      <c s="192" r="S41"/>
      <c s="12" r="T41"/>
      <c s="12" r="U41"/>
      <c s="12" r="V41"/>
      <c s="12" r="W41"/>
      <c s="12" r="X41"/>
      <c s="12" r="Y41"/>
      <c s="12" r="Z41">
        <v>0</v>
      </c>
      <c s="12" r="AA41">
        <v>0</v>
      </c>
      <c s="12" r="AB41">
        <v>0</v>
      </c>
      <c s="12" r="AC41">
        <v>0</v>
      </c>
      <c s="12" r="AD41">
        <v>0</v>
      </c>
      <c s="12" r="AE41">
        <v>0</v>
      </c>
      <c s="12" r="AF41">
        <v>0</v>
      </c>
      <c s="12" r="AG41">
        <v>0</v>
      </c>
      <c s="12" r="AH41">
        <v>0</v>
      </c>
      <c s="12" r="AI41">
        <v>0</v>
      </c>
      <c s="12" r="AJ41">
        <v>0</v>
      </c>
      <c s="12" r="AK41">
        <v>0</v>
      </c>
      <c s="12" r="AL41">
        <v>0</v>
      </c>
      <c s="12" r="AM41">
        <v>0</v>
      </c>
      <c s="12" r="AN41">
        <v>0</v>
      </c>
      <c s="12" r="AO41">
        <v>0</v>
      </c>
      <c s="12" r="AP41">
        <v>0</v>
      </c>
      <c s="12" r="AQ41">
        <v>0</v>
      </c>
      <c s="12" r="AR41">
        <v>0</v>
      </c>
      <c s="12" r="AS41">
        <v>0</v>
      </c>
      <c s="12" r="AT41">
        <v>0</v>
      </c>
      <c s="192" r="AU41"/>
      <c s="192" r="AV41"/>
      <c s="237" r="AW41"/>
      <c s="192" r="BL41"/>
    </row>
    <row customHeight="1" r="42" ht="20.25">
      <c t="s" s="67" r="A42">
        <v>6</v>
      </c>
      <c s="67" r="B42"/>
      <c t="s" s="344" r="C42">
        <v>7</v>
      </c>
      <c t="s" s="67" r="D42">
        <v>42</v>
      </c>
      <c t="s" s="67" r="E42">
        <v>43</v>
      </c>
      <c t="s" s="67" r="F42">
        <v>10</v>
      </c>
      <c t="b" s="225" r="G42">
        <v>1</v>
      </c>
      <c s="218" r="H42"/>
      <c s="218" r="I42"/>
      <c s="219" r="J42"/>
      <c s="192" r="K42"/>
      <c s="192" r="L42"/>
      <c s="192" r="M42"/>
      <c s="192" r="N42"/>
      <c s="192" r="O42"/>
      <c s="192" r="P42"/>
      <c s="192" r="Q42"/>
      <c s="192" r="R42"/>
      <c s="192" r="S42"/>
      <c s="12" r="T42"/>
      <c s="12" r="U42"/>
      <c s="12" r="V42"/>
      <c s="12" r="W42"/>
      <c s="12" r="X42"/>
      <c s="12" r="Y42"/>
      <c s="12" r="Z42">
        <v>0</v>
      </c>
      <c s="12" r="AA42">
        <v>0</v>
      </c>
      <c s="12" r="AB42">
        <v>0</v>
      </c>
      <c s="12" r="AC42">
        <v>0</v>
      </c>
      <c s="12" r="AD42">
        <v>0</v>
      </c>
      <c s="12" r="AE42">
        <v>0</v>
      </c>
      <c s="12" r="AF42">
        <v>0</v>
      </c>
      <c s="12" r="AG42">
        <v>0</v>
      </c>
      <c s="12" r="AH42">
        <v>0</v>
      </c>
      <c s="12" r="AI42">
        <v>0</v>
      </c>
      <c s="12" r="AJ42">
        <v>0</v>
      </c>
      <c s="12" r="AK42">
        <v>0</v>
      </c>
      <c s="12" r="AL42">
        <v>0</v>
      </c>
      <c s="12" r="AM42">
        <v>0</v>
      </c>
      <c s="12" r="AN42">
        <v>0</v>
      </c>
      <c s="12" r="AO42">
        <v>0</v>
      </c>
      <c s="12" r="AP42">
        <v>0</v>
      </c>
      <c s="12" r="AQ42">
        <v>0</v>
      </c>
      <c s="12" r="AR42">
        <v>0</v>
      </c>
      <c s="12" r="AS42">
        <v>0</v>
      </c>
      <c s="12" r="AT42">
        <v>0</v>
      </c>
      <c s="192" r="AU42"/>
      <c s="192" r="AV42"/>
      <c s="192" r="AW42"/>
      <c s="192" r="AX42"/>
      <c s="192" r="BL42"/>
    </row>
    <row customHeight="1" r="43" ht="20.25">
      <c t="s" s="67" r="A43">
        <v>6</v>
      </c>
      <c s="67" r="B43"/>
      <c t="s" s="344" r="C43">
        <v>44</v>
      </c>
      <c t="s" s="67" r="D43">
        <v>42</v>
      </c>
      <c t="s" s="67" r="E43">
        <v>43</v>
      </c>
      <c t="s" s="67" r="F43">
        <v>10</v>
      </c>
      <c t="b" s="225" r="G43">
        <v>1</v>
      </c>
      <c s="218" r="H43"/>
      <c s="218" r="I43"/>
      <c s="219" r="J43"/>
      <c s="192" r="K43"/>
      <c s="192" r="L43"/>
      <c s="192" r="M43"/>
      <c s="192" r="N43"/>
      <c s="192" r="O43"/>
      <c s="192" r="P43"/>
      <c s="192" r="Q43"/>
      <c s="192" r="R43"/>
      <c s="192" r="S43"/>
      <c s="12" r="T43"/>
      <c s="12" r="U43"/>
      <c s="12" r="V43"/>
      <c s="12" r="W43"/>
      <c s="12" r="X43"/>
      <c s="12" r="Y43"/>
      <c s="12" r="Z43">
        <v>4</v>
      </c>
      <c s="12" r="AA43">
        <v>20</v>
      </c>
      <c s="12" r="AB43">
        <v>20</v>
      </c>
      <c s="12" r="AC43">
        <v>20</v>
      </c>
      <c s="12" r="AD43">
        <v>20</v>
      </c>
      <c s="12" r="AE43">
        <v>20</v>
      </c>
      <c s="12" r="AF43">
        <v>20</v>
      </c>
      <c s="12" r="AG43">
        <f>20-5</f>
        <v>15</v>
      </c>
      <c s="12" r="AH43">
        <f>20-4</f>
        <v>16</v>
      </c>
      <c s="12" r="AI43">
        <f>20-8</f>
        <v>12</v>
      </c>
      <c s="12" r="AJ43">
        <v>20</v>
      </c>
      <c s="12" r="AK43">
        <v>20</v>
      </c>
      <c s="12" r="AL43">
        <v>20</v>
      </c>
      <c r="AM43">
        <v>20</v>
      </c>
      <c r="AN43">
        <v>20</v>
      </c>
      <c r="AO43">
        <v>20</v>
      </c>
      <c r="AP43">
        <v>20</v>
      </c>
      <c r="AQ43">
        <f>20-4</f>
        <v>16</v>
      </c>
      <c r="AR43">
        <v>20</v>
      </c>
      <c s="305" r="AS43">
        <v>10</v>
      </c>
      <c s="12" r="AT43">
        <v>0</v>
      </c>
      <c s="192" r="AU43"/>
      <c s="192" r="AV43"/>
      <c s="192" r="AW43"/>
      <c s="192" r="AX43"/>
      <c s="192" r="BL43"/>
    </row>
    <row customHeight="1" r="44" ht="20.25">
      <c t="s" s="67" r="A44">
        <v>6</v>
      </c>
      <c s="67" r="B44"/>
      <c t="s" s="344" r="C44">
        <v>12</v>
      </c>
      <c t="s" s="67" r="D44">
        <v>42</v>
      </c>
      <c t="s" s="67" r="E44">
        <v>43</v>
      </c>
      <c t="s" s="67" r="F44">
        <v>13</v>
      </c>
      <c t="b" s="225" r="G44">
        <v>1</v>
      </c>
      <c s="218" r="H44"/>
      <c s="218" r="I44"/>
      <c s="219" r="J44"/>
      <c s="192" r="K44"/>
      <c s="192" r="L44"/>
      <c s="192" r="M44"/>
      <c s="192" r="N44"/>
      <c s="192" r="O44"/>
      <c s="192" r="P44"/>
      <c s="192" r="Q44"/>
      <c s="192" r="R44"/>
      <c s="192" r="S44"/>
      <c s="12" r="T44"/>
      <c s="12" r="U44"/>
      <c s="12" r="V44"/>
      <c s="12" r="W44"/>
      <c s="12" r="X44"/>
      <c s="12" r="Y44"/>
      <c s="12" r="Z44">
        <f>20-6</f>
        <v>14</v>
      </c>
      <c s="12" r="AA44">
        <v>20</v>
      </c>
      <c s="12" r="AB44">
        <v>20</v>
      </c>
      <c s="12" r="AC44">
        <v>20</v>
      </c>
      <c s="12" r="AD44">
        <f>40-8</f>
        <v>32</v>
      </c>
      <c s="12" r="AE44">
        <f>40-40</f>
        <v>0</v>
      </c>
      <c s="12" r="AF44">
        <f>40-8</f>
        <v>32</v>
      </c>
      <c s="12" r="AG44">
        <f>40-8</f>
        <v>32</v>
      </c>
      <c s="12" r="AH44">
        <f>32-8</f>
        <v>24</v>
      </c>
      <c s="12" r="AI44">
        <f>32-(2*8)</f>
        <v>16</v>
      </c>
      <c s="12" r="AJ44">
        <v>32</v>
      </c>
      <c s="12" r="AK44">
        <v>32</v>
      </c>
      <c s="12" r="AL44">
        <v>20</v>
      </c>
      <c r="AM44">
        <v>4</v>
      </c>
      <c r="AN44">
        <v>4</v>
      </c>
      <c r="AO44">
        <v>4</v>
      </c>
      <c r="AP44">
        <v>4</v>
      </c>
      <c s="335" r="AQ44">
        <f>4-4</f>
        <v>0</v>
      </c>
      <c s="335" r="AR44">
        <f>4-4</f>
        <v>0</v>
      </c>
      <c s="305" r="AS44">
        <f>4-4</f>
        <v>0</v>
      </c>
      <c s="12" r="AT44">
        <v>0</v>
      </c>
      <c s="192" r="AU44"/>
      <c s="192" r="AV44"/>
      <c s="192" r="AW44"/>
      <c s="192" r="AX44"/>
      <c s="192" r="BL44"/>
    </row>
    <row customHeight="1" r="45" ht="20.25">
      <c t="s" s="67" r="A45">
        <v>6</v>
      </c>
      <c s="67" r="B45"/>
      <c t="s" s="344" r="C45">
        <v>14</v>
      </c>
      <c t="s" s="67" r="D45">
        <v>42</v>
      </c>
      <c t="s" s="67" r="E45">
        <v>43</v>
      </c>
      <c t="s" s="67" r="F45">
        <v>13</v>
      </c>
      <c t="b" s="225" r="G45">
        <v>1</v>
      </c>
      <c s="218" r="H45"/>
      <c s="218" r="I45"/>
      <c s="219" r="J45"/>
      <c s="192" r="K45"/>
      <c s="192" r="L45"/>
      <c s="192" r="M45"/>
      <c s="192" r="N45"/>
      <c s="192" r="O45"/>
      <c s="192" r="P45"/>
      <c s="192" r="Q45"/>
      <c s="192" r="R45"/>
      <c s="192" r="S45"/>
      <c s="12" r="T45"/>
      <c s="12" r="U45"/>
      <c s="12" r="V45"/>
      <c s="12" r="W45"/>
      <c s="12" r="X45"/>
      <c s="12" r="Y45"/>
      <c s="12" r="Z45"/>
      <c s="12" r="AA45"/>
      <c s="12" r="AB45"/>
      <c s="12" r="AC45"/>
      <c s="12" r="AD45">
        <v>0</v>
      </c>
      <c s="12" r="AE45">
        <v>0</v>
      </c>
      <c s="12" r="AF45">
        <v>0</v>
      </c>
      <c s="12" r="AG45">
        <v>0</v>
      </c>
      <c s="12" r="AH45">
        <v>0</v>
      </c>
      <c s="12" r="AI45">
        <v>0</v>
      </c>
      <c s="12" r="AJ45">
        <v>0</v>
      </c>
      <c s="12" r="AK45">
        <v>20</v>
      </c>
      <c s="12" r="AL45">
        <v>20</v>
      </c>
      <c r="AM45">
        <v>20</v>
      </c>
      <c r="AN45">
        <v>20</v>
      </c>
      <c r="AO45">
        <v>20</v>
      </c>
      <c s="335" r="AP45">
        <f>20-20</f>
        <v>0</v>
      </c>
      <c s="335" r="AQ45">
        <f>20-20</f>
        <v>0</v>
      </c>
      <c s="335" r="AR45">
        <f>20-20</f>
        <v>0</v>
      </c>
      <c s="305" r="AS45">
        <f>20-20</f>
        <v>0</v>
      </c>
      <c s="12" r="AT45">
        <v>0</v>
      </c>
      <c s="192" r="AU45"/>
      <c s="192" r="AV45"/>
      <c s="192" r="AW45"/>
      <c s="192" r="AX45"/>
      <c s="192" r="BL45"/>
    </row>
    <row customHeight="1" r="46" ht="20.25">
      <c t="s" s="67" r="A46">
        <v>6</v>
      </c>
      <c s="67" r="B46"/>
      <c t="s" s="344" r="C46">
        <v>38</v>
      </c>
      <c t="s" s="67" r="D46">
        <v>42</v>
      </c>
      <c t="s" s="67" r="E46">
        <v>43</v>
      </c>
      <c t="s" s="67" r="F46">
        <v>32</v>
      </c>
      <c t="b" s="225" r="G46">
        <v>1</v>
      </c>
      <c s="218" r="H46"/>
      <c s="218" r="I46"/>
      <c s="219" r="J46"/>
      <c s="192" r="K46"/>
      <c s="192" r="L46"/>
      <c s="192" r="M46"/>
      <c s="192" r="N46"/>
      <c s="192" r="O46"/>
      <c s="192" r="P46"/>
      <c s="192" r="Q46"/>
      <c s="192" r="R46"/>
      <c s="192" r="S46"/>
      <c s="12" r="T46"/>
      <c s="12" r="U46"/>
      <c s="12" r="V46"/>
      <c s="12" r="W46"/>
      <c s="12" r="X46"/>
      <c s="12" r="Y46"/>
      <c s="12" r="Z46">
        <v>20</v>
      </c>
      <c s="12" r="AA46">
        <v>20</v>
      </c>
      <c s="12" r="AB46">
        <v>20</v>
      </c>
      <c s="12" r="AC46">
        <v>20</v>
      </c>
      <c s="12" r="AD46">
        <v>20</v>
      </c>
      <c s="12" r="AE46">
        <f>20-12</f>
        <v>8</v>
      </c>
      <c s="12" r="AF46">
        <f>20-12</f>
        <v>8</v>
      </c>
      <c s="12" r="AG46">
        <f>20-12</f>
        <v>8</v>
      </c>
      <c s="12" r="AH46">
        <f>40-8</f>
        <v>32</v>
      </c>
      <c s="12" r="AI46">
        <f>40-16</f>
        <v>24</v>
      </c>
      <c s="12" r="AJ46">
        <f>20+20</f>
        <v>40</v>
      </c>
      <c s="12" r="AK46">
        <f>20+20</f>
        <v>40</v>
      </c>
      <c s="189" r="AL46">
        <f>20+20</f>
        <v>40</v>
      </c>
      <c s="189" r="AM46">
        <f>16+24</f>
        <v>40</v>
      </c>
      <c s="12" r="AN46">
        <f>16+24</f>
        <v>40</v>
      </c>
      <c s="12" r="AO46">
        <f>16+24</f>
        <v>40</v>
      </c>
      <c s="12" r="AP46">
        <v>16</v>
      </c>
      <c s="118" r="AQ46">
        <f>(16+8)+8</f>
        <v>32</v>
      </c>
      <c s="118" r="AR46">
        <f>(((16+16)-8)+16)-24</f>
        <v>16</v>
      </c>
      <c s="12" r="AS46">
        <v>24</v>
      </c>
      <c s="12" r="AT46">
        <v>0</v>
      </c>
      <c s="192" r="AU46"/>
      <c s="192" r="AV46"/>
      <c s="192" r="AW46"/>
      <c s="192" r="AX46"/>
      <c s="192" r="AY46"/>
      <c s="192" r="AZ46"/>
      <c s="192" r="BA46"/>
      <c s="192" r="BB46"/>
      <c s="192" r="BC46"/>
      <c s="192" r="BD46"/>
      <c s="192" r="BE46"/>
      <c s="192" r="BF46"/>
      <c s="192" r="BG46"/>
      <c s="192" r="BH46"/>
      <c s="192" r="BI46"/>
      <c s="192" r="BJ46"/>
      <c s="192" r="BK46"/>
      <c s="192" r="BL46"/>
      <c s="192" r="BM46"/>
      <c s="192" r="BN46"/>
      <c s="192" r="BO46"/>
      <c s="192" r="BP46"/>
      <c s="192" r="BQ46"/>
      <c s="192" r="BR46"/>
      <c s="192" r="BS46"/>
    </row>
    <row customHeight="1" r="47" ht="20.25">
      <c t="s" s="67" r="A47">
        <v>6</v>
      </c>
      <c s="67" r="B47"/>
      <c t="s" s="344" r="C47">
        <v>45</v>
      </c>
      <c t="s" s="67" r="D47">
        <v>42</v>
      </c>
      <c t="s" s="67" r="E47">
        <v>43</v>
      </c>
      <c t="s" s="67" r="F47">
        <v>32</v>
      </c>
      <c t="b" s="225" r="G47">
        <v>1</v>
      </c>
      <c s="218" r="H47"/>
      <c s="218" r="I47"/>
      <c s="219" r="J47"/>
      <c s="192" r="K47"/>
      <c s="192" r="L47"/>
      <c s="192" r="M47"/>
      <c s="192" r="N47"/>
      <c s="192" r="O47"/>
      <c s="192" r="P47"/>
      <c s="192" r="Q47"/>
      <c s="192" r="R47"/>
      <c s="192" r="S47"/>
      <c s="12" r="T47"/>
      <c s="12" r="U47"/>
      <c s="12" r="V47"/>
      <c s="12" r="W47"/>
      <c s="12" r="X47"/>
      <c s="12" r="Y47"/>
      <c s="12" r="Z47">
        <v>0</v>
      </c>
      <c s="12" r="AA47">
        <v>20</v>
      </c>
      <c s="12" r="AB47">
        <v>20</v>
      </c>
      <c s="12" r="AC47">
        <f>40-8</f>
        <v>32</v>
      </c>
      <c s="12" r="AD47">
        <v>40</v>
      </c>
      <c s="12" r="AE47">
        <v>40</v>
      </c>
      <c s="12" r="AF47">
        <v>40</v>
      </c>
      <c s="12" r="AG47">
        <v>40</v>
      </c>
      <c s="12" r="AH47">
        <f>40-8</f>
        <v>32</v>
      </c>
      <c s="12" r="AI47">
        <f>40-16</f>
        <v>24</v>
      </c>
      <c s="12" r="AJ47">
        <v>40</v>
      </c>
      <c s="12" r="AK47">
        <v>40</v>
      </c>
      <c s="12" r="AL47">
        <v>40</v>
      </c>
      <c r="AM47">
        <v>40</v>
      </c>
      <c r="AN47">
        <v>40</v>
      </c>
      <c r="AO47">
        <v>40</v>
      </c>
      <c r="AP47">
        <v>40</v>
      </c>
      <c r="AQ47">
        <f>40-8</f>
        <v>32</v>
      </c>
      <c r="AR47">
        <v>40</v>
      </c>
      <c s="305" r="AS47">
        <v>40</v>
      </c>
      <c s="12" r="AT47">
        <v>0</v>
      </c>
      <c s="192" r="AU47"/>
      <c s="192" r="AV47"/>
      <c s="192" r="AW47"/>
      <c s="192" r="AX47"/>
      <c s="192" r="BL47"/>
    </row>
    <row customHeight="1" r="48" ht="20.25">
      <c t="s" s="67" r="A48">
        <v>6</v>
      </c>
      <c s="67" r="B48"/>
      <c t="s" s="344" r="C48">
        <v>46</v>
      </c>
      <c t="s" s="67" r="D48">
        <v>42</v>
      </c>
      <c t="s" s="67" r="E48">
        <v>43</v>
      </c>
      <c t="s" s="67" r="F48">
        <v>32</v>
      </c>
      <c t="b" s="225" r="G48">
        <v>1</v>
      </c>
      <c s="218" r="H48"/>
      <c s="219" r="I48"/>
      <c s="193" r="J48"/>
      <c s="218" r="K48"/>
      <c s="218" r="L48"/>
      <c s="219" r="M48"/>
      <c s="192" r="N48"/>
      <c s="192" r="O48"/>
      <c s="192" r="P48"/>
      <c s="192" r="Q48"/>
      <c s="192" r="R48"/>
      <c s="192" r="S48"/>
      <c s="12" r="T48"/>
      <c s="12" r="U48"/>
      <c s="12" r="V48"/>
      <c s="12" r="W48"/>
      <c s="12" r="X48"/>
      <c s="12" r="Y48"/>
      <c s="12" r="Z48"/>
      <c s="12" r="AA48"/>
      <c s="12" r="AB48"/>
      <c s="12" r="AC48"/>
      <c s="12" r="AD48">
        <v>0</v>
      </c>
      <c s="12" r="AE48">
        <v>0</v>
      </c>
      <c s="12" r="AF48">
        <v>0</v>
      </c>
      <c s="12" r="AG48">
        <v>0</v>
      </c>
      <c s="12" r="AH48">
        <v>40</v>
      </c>
      <c s="12" r="AI48">
        <v>40</v>
      </c>
      <c s="12" r="AJ48">
        <v>40</v>
      </c>
      <c s="12" r="AK48">
        <v>40</v>
      </c>
      <c s="12" r="AL48">
        <v>40</v>
      </c>
      <c r="AM48">
        <v>40</v>
      </c>
      <c r="AN48">
        <v>40</v>
      </c>
      <c r="AO48">
        <v>40</v>
      </c>
      <c r="AP48">
        <v>40</v>
      </c>
      <c r="AQ48">
        <v>40</v>
      </c>
      <c r="AR48">
        <v>40</v>
      </c>
      <c s="305" r="AS48">
        <v>40</v>
      </c>
      <c s="12" r="AT48">
        <v>0</v>
      </c>
      <c s="192" r="AU48"/>
      <c s="192" r="AV48"/>
      <c s="192" r="AW48"/>
      <c s="192" r="AX48"/>
      <c s="192" r="BL48"/>
    </row>
    <row customHeight="1" r="49" ht="20.25">
      <c t="s" s="67" r="A49">
        <v>6</v>
      </c>
      <c s="67" r="B49"/>
      <c t="s" s="344" r="C49">
        <v>47</v>
      </c>
      <c t="s" s="67" r="D49">
        <v>42</v>
      </c>
      <c t="s" s="67" r="E49">
        <v>43</v>
      </c>
      <c t="s" s="67" r="F49">
        <v>32</v>
      </c>
      <c t="b" s="225" r="G49">
        <v>1</v>
      </c>
      <c s="218" r="H49"/>
      <c s="219" r="I49"/>
      <c s="193" r="J49"/>
      <c s="218" r="K49"/>
      <c s="218" r="L49"/>
      <c s="219" r="M49"/>
      <c s="192" r="N49"/>
      <c s="192" r="O49"/>
      <c s="192" r="P49"/>
      <c s="192" r="Q49"/>
      <c s="192" r="R49"/>
      <c s="192" r="S49"/>
      <c s="12" r="T49"/>
      <c s="12" r="U49"/>
      <c s="12" r="V49"/>
      <c s="12" r="W49"/>
      <c s="12" r="X49"/>
      <c s="12" r="Y49"/>
      <c s="12" r="Z49">
        <v>0</v>
      </c>
      <c s="12" r="AA49">
        <v>0</v>
      </c>
      <c s="12" r="AB49">
        <v>0</v>
      </c>
      <c s="12" r="AC49">
        <v>0</v>
      </c>
      <c s="12" r="AD49">
        <v>0</v>
      </c>
      <c s="12" r="AE49">
        <v>0</v>
      </c>
      <c s="12" r="AF49">
        <v>0</v>
      </c>
      <c s="12" r="AG49">
        <v>0</v>
      </c>
      <c s="12" r="AH49">
        <f>40-8</f>
        <v>32</v>
      </c>
      <c s="12" r="AI49">
        <f>40-16</f>
        <v>24</v>
      </c>
      <c s="12" r="AJ49">
        <v>40</v>
      </c>
      <c s="12" r="AK49">
        <v>40</v>
      </c>
      <c s="12" r="AL49">
        <v>40</v>
      </c>
      <c s="12" r="AM49">
        <v>40</v>
      </c>
      <c s="12" r="AN49">
        <v>40</v>
      </c>
      <c s="12" r="AO49">
        <f>40-8</f>
        <v>32</v>
      </c>
      <c s="12" r="AP49">
        <v>40</v>
      </c>
      <c s="118" r="AQ49">
        <f>(40-8)-8</f>
        <v>24</v>
      </c>
      <c s="118" r="AR49">
        <f>40-40</f>
        <v>0</v>
      </c>
      <c s="12" r="AS49">
        <v>40</v>
      </c>
      <c s="12" r="AT49">
        <v>0</v>
      </c>
      <c s="192" r="AU49"/>
      <c s="192" r="AV49"/>
      <c s="192" r="AW49"/>
      <c s="192" r="AX49"/>
      <c s="192" r="BL49"/>
    </row>
    <row customHeight="1" r="50" ht="20.25">
      <c t="s" s="67" r="A50">
        <v>6</v>
      </c>
      <c s="67" r="B50"/>
      <c t="s" s="344" r="C50">
        <v>31</v>
      </c>
      <c t="s" s="67" r="D50">
        <v>42</v>
      </c>
      <c t="s" s="67" r="E50">
        <v>43</v>
      </c>
      <c t="s" s="67" r="F50">
        <v>32</v>
      </c>
      <c t="b" s="225" r="G50">
        <v>1</v>
      </c>
      <c s="218" r="H50"/>
      <c s="219" r="I50"/>
      <c s="193" r="J50"/>
      <c s="218" r="K50"/>
      <c s="218" r="L50"/>
      <c s="219" r="M50"/>
      <c s="192" r="N50"/>
      <c s="192" r="O50"/>
      <c s="192" r="P50"/>
      <c s="192" r="Q50"/>
      <c s="192" r="R50"/>
      <c s="192" r="S50"/>
      <c s="12" r="T50"/>
      <c s="12" r="U50"/>
      <c s="12" r="V50"/>
      <c s="12" r="W50"/>
      <c s="12" r="X50"/>
      <c s="12" r="Y50"/>
      <c s="12" r="Z50">
        <v>0</v>
      </c>
      <c s="12" r="AA50">
        <v>0</v>
      </c>
      <c s="12" r="AB50">
        <v>0</v>
      </c>
      <c s="12" r="AC50">
        <v>0</v>
      </c>
      <c s="12" r="AD50">
        <v>0</v>
      </c>
      <c s="12" r="AE50">
        <v>0</v>
      </c>
      <c s="12" r="AF50">
        <v>0</v>
      </c>
      <c s="12" r="AG50">
        <v>0</v>
      </c>
      <c s="12" r="AH50">
        <v>40</v>
      </c>
      <c s="12" r="AI50">
        <v>40</v>
      </c>
      <c s="12" r="AJ50">
        <v>40</v>
      </c>
      <c s="12" r="AK50">
        <v>40</v>
      </c>
      <c s="12" r="AL50">
        <v>40</v>
      </c>
      <c r="AM50">
        <v>40</v>
      </c>
      <c r="AN50">
        <v>40</v>
      </c>
      <c r="AO50">
        <v>40</v>
      </c>
      <c r="AP50">
        <v>40</v>
      </c>
      <c r="AQ50">
        <v>40</v>
      </c>
      <c r="AR50">
        <v>40</v>
      </c>
      <c s="305" r="AS50">
        <v>40</v>
      </c>
      <c s="12" r="AT50">
        <v>0</v>
      </c>
      <c s="192" r="AU50"/>
      <c s="192" r="AV50"/>
      <c s="192" r="AW50"/>
      <c s="192" r="AX50"/>
      <c s="192" r="BG50"/>
      <c s="192" r="BH50"/>
      <c s="192" r="BI50"/>
      <c s="192" r="BJ50"/>
      <c s="192" r="BK50"/>
      <c s="192" r="BL50"/>
    </row>
    <row customHeight="1" r="51" ht="20.25">
      <c t="s" s="67" r="A51">
        <v>6</v>
      </c>
      <c s="67" r="B51"/>
      <c t="s" s="344" r="C51">
        <v>48</v>
      </c>
      <c t="s" s="67" r="D51">
        <v>42</v>
      </c>
      <c t="s" s="67" r="E51">
        <v>43</v>
      </c>
      <c t="s" s="67" r="F51">
        <v>32</v>
      </c>
      <c t="b" s="225" r="G51">
        <v>1</v>
      </c>
      <c s="218" r="H51"/>
      <c s="219" r="I51"/>
      <c s="193" r="J51"/>
      <c s="218" r="K51"/>
      <c s="218" r="L51"/>
      <c s="219" r="M51"/>
      <c s="192" r="N51"/>
      <c s="192" r="O51"/>
      <c s="192" r="P51"/>
      <c s="192" r="Q51"/>
      <c s="192" r="R51"/>
      <c s="192" r="S51"/>
      <c s="12" r="T51"/>
      <c s="12" r="U51"/>
      <c s="12" r="V51"/>
      <c s="12" r="W51"/>
      <c s="12" r="X51"/>
      <c s="12" r="Y51"/>
      <c s="12" r="Z51"/>
      <c s="12" r="AA51"/>
      <c s="12" r="AB51"/>
      <c s="12" r="AC51"/>
      <c s="12" r="AD51">
        <v>0</v>
      </c>
      <c s="12" r="AE51">
        <v>0</v>
      </c>
      <c s="12" r="AF51">
        <v>0</v>
      </c>
      <c s="12" r="AG51">
        <v>0</v>
      </c>
      <c s="12" r="AH51">
        <v>0</v>
      </c>
      <c s="12" r="AI51">
        <v>0</v>
      </c>
      <c s="12" r="AJ51">
        <v>0</v>
      </c>
      <c s="12" r="AK51">
        <v>0</v>
      </c>
      <c s="12" r="AL51">
        <v>0</v>
      </c>
      <c s="12" r="AM51">
        <v>40</v>
      </c>
      <c s="12" r="AN51">
        <v>40</v>
      </c>
      <c s="192" r="AO51">
        <v>40</v>
      </c>
      <c s="192" r="AP51">
        <v>40</v>
      </c>
      <c s="118" r="AQ51">
        <f>25+15</f>
        <v>40</v>
      </c>
      <c s="118" r="AR51">
        <f>((0+40)-40)+16</f>
        <v>16</v>
      </c>
      <c s="12" r="AS51">
        <v>24</v>
      </c>
      <c s="12" r="AT51">
        <v>0</v>
      </c>
      <c s="192" r="AU51"/>
      <c s="192" r="AV51"/>
      <c s="192" r="AW51"/>
      <c s="192" r="AX51"/>
      <c s="192" r="AY51"/>
      <c s="192" r="AZ51"/>
      <c s="192" r="BA51"/>
      <c s="192" r="BB51"/>
      <c s="192" r="BC51"/>
      <c s="192" r="BD51"/>
      <c s="192" r="BE51"/>
      <c s="192" r="BF51"/>
      <c s="192" r="BG51"/>
      <c s="192" r="BH51"/>
      <c s="192" r="BI51"/>
      <c s="192" r="BJ51"/>
      <c s="192" r="BK51"/>
      <c s="192" r="BL51"/>
      <c s="192" r="BM51"/>
      <c s="192" r="BN51"/>
      <c s="192" r="BO51"/>
      <c s="192" r="BP51"/>
      <c s="192" r="BQ51"/>
      <c s="192" r="BR51"/>
      <c s="192" r="BS51"/>
    </row>
    <row customHeight="1" r="52" ht="20.25">
      <c t="s" s="67" r="A52">
        <v>6</v>
      </c>
      <c s="67" r="B52"/>
      <c t="s" s="344" r="C52">
        <v>26</v>
      </c>
      <c t="s" s="67" r="D52">
        <v>42</v>
      </c>
      <c t="s" s="67" r="E52">
        <v>43</v>
      </c>
      <c t="s" s="67" r="F52">
        <v>27</v>
      </c>
      <c t="b" s="225" r="G52">
        <v>1</v>
      </c>
      <c s="218" r="H52"/>
      <c s="219" r="I52"/>
      <c s="193" r="J52"/>
      <c s="218" r="K52"/>
      <c s="218" r="L52"/>
      <c s="219" r="M52"/>
      <c s="192" r="N52"/>
      <c s="192" r="O52"/>
      <c s="192" r="P52"/>
      <c s="192" r="Q52"/>
      <c s="192" r="R52"/>
      <c s="192" r="S52"/>
      <c s="12" r="T52"/>
      <c s="12" r="U52"/>
      <c s="12" r="V52"/>
      <c s="12" r="W52"/>
      <c s="12" r="X52"/>
      <c s="12" r="Y52"/>
      <c s="12" r="Z52"/>
      <c s="12" r="AA52"/>
      <c s="12" r="AB52"/>
      <c s="12" r="AC52"/>
      <c s="12" r="AD52">
        <v>0</v>
      </c>
      <c s="12" r="AE52">
        <v>0</v>
      </c>
      <c s="12" r="AF52">
        <v>0</v>
      </c>
      <c s="12" r="AG52">
        <v>0</v>
      </c>
      <c s="12" r="AH52">
        <v>0</v>
      </c>
      <c s="12" r="AI52">
        <v>8</v>
      </c>
      <c s="12" r="AJ52">
        <v>8</v>
      </c>
      <c s="12" r="AK52">
        <v>16</v>
      </c>
      <c s="12" r="AL52">
        <v>16</v>
      </c>
      <c r="AM52">
        <v>16</v>
      </c>
      <c r="AN52">
        <v>16</v>
      </c>
      <c r="AO52">
        <v>16</v>
      </c>
      <c r="AP52">
        <v>16</v>
      </c>
      <c r="AQ52">
        <v>16</v>
      </c>
      <c s="335" r="AR52">
        <f>16-16</f>
        <v>0</v>
      </c>
      <c s="305" r="AS52">
        <v>8</v>
      </c>
      <c s="305" r="AT52">
        <v>0</v>
      </c>
      <c s="192" r="AX52"/>
      <c s="192" r="AY52"/>
      <c s="192" r="AZ52"/>
      <c s="192" r="BA52"/>
      <c s="192" r="BB52"/>
      <c s="192" r="BC52"/>
      <c s="192" r="BD52"/>
      <c s="192" r="BE52"/>
      <c s="192" r="BF52"/>
      <c s="192" r="BG52"/>
      <c s="192" r="BH52"/>
      <c s="192" r="BI52"/>
      <c s="192" r="BJ52"/>
      <c s="192" r="BK52"/>
      <c s="192" r="BL52"/>
    </row>
    <row customHeight="1" r="53" ht="20.25">
      <c t="s" s="67" r="A53">
        <v>6</v>
      </c>
      <c s="67" r="B53"/>
      <c t="s" s="344" r="C53">
        <v>45</v>
      </c>
      <c t="s" s="67" r="D53">
        <v>49</v>
      </c>
      <c t="s" s="67" r="E53">
        <v>50</v>
      </c>
      <c t="s" s="67" r="F53">
        <v>16</v>
      </c>
      <c t="b" s="225" r="G53">
        <v>1</v>
      </c>
      <c s="251" r="H53"/>
      <c s="315" r="I53"/>
      <c s="215" r="J53"/>
      <c s="251" r="K53"/>
      <c s="251" r="L53"/>
      <c s="315" r="M53"/>
      <c s="12" r="N53"/>
      <c s="12" r="O53"/>
      <c s="12" r="P53"/>
      <c s="12" r="Q53"/>
      <c s="12" r="R53"/>
      <c s="12" r="S53"/>
      <c s="12" r="T53"/>
      <c s="12" r="U53">
        <v>2</v>
      </c>
      <c s="12" r="V53">
        <v>0</v>
      </c>
      <c s="12" r="W53">
        <v>20</v>
      </c>
      <c s="12" r="X53">
        <f>20-20</f>
        <v>0</v>
      </c>
      <c s="12" r="Y53">
        <v>0</v>
      </c>
      <c s="12" r="Z53">
        <f>20-20</f>
        <v>0</v>
      </c>
      <c s="12" r="AA53">
        <f>20-20</f>
        <v>0</v>
      </c>
      <c s="305" r="AB53">
        <f>(8+6)-14</f>
        <v>0</v>
      </c>
      <c s="305" r="AC53">
        <v>0</v>
      </c>
      <c s="305" r="AD53">
        <v>0</v>
      </c>
      <c s="305" r="AE53">
        <v>0</v>
      </c>
      <c s="12" r="AF53">
        <v>0</v>
      </c>
      <c s="12" r="AG53">
        <v>0</v>
      </c>
      <c s="163" r="AH53"/>
      <c s="192" r="AI53"/>
      <c s="192" r="AJ53"/>
      <c s="192" r="AK53"/>
      <c s="12" r="AX53"/>
      <c s="12" r="AY53"/>
      <c s="12" r="AZ53"/>
      <c s="12" r="BA53"/>
      <c s="12" r="BB53"/>
      <c s="12" r="BC53"/>
      <c s="12" r="BD53"/>
      <c s="12" r="BE53"/>
      <c s="12" r="BF53"/>
      <c s="12" r="BG53"/>
      <c s="12" r="BH53"/>
      <c s="12" r="BI53"/>
      <c s="12" r="BJ53"/>
      <c s="12" r="BK53"/>
      <c s="12" r="BL53"/>
    </row>
    <row customHeight="1" r="54" ht="20.25">
      <c t="s" s="67" r="A54">
        <v>6</v>
      </c>
      <c s="67" r="B54"/>
      <c t="s" s="344" r="C54">
        <v>33</v>
      </c>
      <c t="s" s="67" r="D54">
        <v>49</v>
      </c>
      <c t="s" s="67" r="E54">
        <v>50</v>
      </c>
      <c t="s" s="67" r="F54">
        <v>32</v>
      </c>
      <c t="b" s="225" r="G54">
        <v>1</v>
      </c>
      <c s="315" r="H54"/>
      <c s="12" r="I54"/>
      <c s="12" r="J54"/>
      <c s="12" r="K54"/>
      <c s="12" r="L54"/>
      <c s="12" r="M54"/>
      <c s="12" r="N54"/>
      <c s="12" r="O54"/>
      <c s="12" r="P54"/>
      <c s="12" r="Q54"/>
      <c s="12" r="R54"/>
      <c s="12" r="S54"/>
      <c s="12" r="T54"/>
      <c s="12" r="U54"/>
      <c s="12" r="V54"/>
      <c s="12" r="W54">
        <v>0</v>
      </c>
      <c s="12" r="X54">
        <v>0</v>
      </c>
      <c s="12" r="Y54">
        <v>0</v>
      </c>
      <c s="12" r="Z54">
        <v>0</v>
      </c>
      <c s="12" r="AA54">
        <v>0</v>
      </c>
      <c s="305" r="AB54">
        <f>40-40</f>
        <v>0</v>
      </c>
      <c s="305" r="AC54">
        <f>40-20</f>
        <v>20</v>
      </c>
      <c s="305" r="AD54">
        <f>(40-20)+4</f>
        <v>24</v>
      </c>
      <c s="305" r="AE54">
        <v>40</v>
      </c>
      <c s="12" r="AF54">
        <f>40-40</f>
        <v>0</v>
      </c>
      <c s="12" r="AG54">
        <f>40-40</f>
        <v>0</v>
      </c>
      <c s="341" r="AH54">
        <v>0</v>
      </c>
      <c s="341" r="AI54">
        <v>0</v>
      </c>
      <c s="192" r="AJ54"/>
      <c s="192" r="AK54"/>
      <c s="192" r="AO54"/>
      <c s="12" r="AX54"/>
      <c s="12" r="AY54"/>
      <c s="12" r="AZ54"/>
      <c s="12" r="BA54"/>
      <c s="12" r="BB54"/>
      <c s="12" r="BC54"/>
      <c s="12" r="BD54"/>
      <c s="12" r="BE54"/>
      <c s="12" r="BF54"/>
      <c s="12" r="BG54"/>
      <c s="12" r="BH54"/>
      <c s="12" r="BI54"/>
      <c s="12" r="BJ54"/>
      <c s="12" r="BK54"/>
      <c s="12" r="BL54"/>
    </row>
    <row customHeight="1" r="55" ht="20.25">
      <c t="s" s="67" r="A55">
        <v>6</v>
      </c>
      <c s="67" r="B55"/>
      <c t="s" s="67" r="C55">
        <v>26</v>
      </c>
      <c t="s" s="67" r="D55">
        <v>49</v>
      </c>
      <c t="s" s="67" r="E55">
        <v>50</v>
      </c>
      <c t="s" s="67" r="F55">
        <v>27</v>
      </c>
      <c t="b" s="225" r="G55">
        <v>1</v>
      </c>
      <c s="251" r="H55"/>
      <c s="251" r="I55"/>
      <c s="315" r="J55"/>
      <c s="12" r="K55"/>
      <c s="12" r="L55"/>
      <c s="12" r="M55"/>
      <c s="12" r="N55"/>
      <c s="12" r="O55"/>
      <c s="12" r="P55"/>
      <c s="12" r="Q55"/>
      <c s="12" r="R55"/>
      <c s="12" r="S55"/>
      <c s="12" r="T55"/>
      <c s="12" r="U55">
        <v>0</v>
      </c>
      <c s="12" r="V55">
        <v>0</v>
      </c>
      <c s="12" r="W55">
        <v>0</v>
      </c>
      <c s="12" r="X55">
        <v>4</v>
      </c>
      <c s="12" r="Y55">
        <v>0</v>
      </c>
      <c s="12" r="Z55">
        <v>0</v>
      </c>
      <c s="12" r="AA55">
        <v>8</v>
      </c>
      <c s="305" r="AB55">
        <v>8</v>
      </c>
      <c s="305" r="AC55">
        <f>4-4</f>
        <v>0</v>
      </c>
      <c s="305" r="AD55">
        <v>0</v>
      </c>
      <c s="305" r="AE55">
        <v>0</v>
      </c>
      <c s="12" r="AF55">
        <v>0</v>
      </c>
      <c s="12" r="AG55">
        <v>0</v>
      </c>
      <c s="341" r="AH55">
        <v>0</v>
      </c>
      <c s="341" r="AI55">
        <v>0</v>
      </c>
      <c s="12" r="AJ55"/>
      <c s="12" r="AK55"/>
      <c s="12" r="AL55"/>
      <c s="12" r="AM55"/>
      <c s="12" r="AN55"/>
      <c s="192" r="AO55"/>
      <c s="12" r="AT55"/>
      <c s="12" r="AU55"/>
      <c s="12" r="AV55"/>
      <c s="12" r="AW55"/>
      <c s="12" r="AX55"/>
      <c s="12" r="AY55"/>
      <c s="12" r="AZ55"/>
      <c s="12" r="BA55"/>
      <c s="12" r="BB55"/>
      <c s="12" r="BC55"/>
      <c s="12" r="BD55"/>
      <c s="12" r="BE55"/>
      <c s="12" r="BF55"/>
      <c s="12" r="BG55"/>
      <c s="12" r="BH55"/>
      <c s="12" r="BI55"/>
      <c s="12" r="BJ55"/>
      <c s="12" r="BK55"/>
      <c s="12" r="BL55"/>
    </row>
    <row customHeight="1" r="56" ht="20.25">
      <c t="s" s="67" r="A56">
        <v>6</v>
      </c>
      <c s="67" r="B56"/>
      <c t="s" s="344" r="C56">
        <v>20</v>
      </c>
      <c t="s" s="67" r="D56">
        <v>49</v>
      </c>
      <c t="s" s="67" r="E56">
        <v>50</v>
      </c>
      <c t="s" s="67" r="F56">
        <v>10</v>
      </c>
      <c t="b" s="225" r="G56">
        <v>1</v>
      </c>
      <c s="251" r="H56"/>
      <c s="251" r="I56"/>
      <c s="315" r="J56"/>
      <c s="12" r="K56"/>
      <c s="12" r="L56"/>
      <c s="12" r="M56"/>
      <c s="12" r="N56"/>
      <c s="12" r="O56"/>
      <c s="12" r="P56"/>
      <c s="12" r="Q56"/>
      <c s="12" r="R56"/>
      <c s="12" r="S56"/>
      <c s="12" r="T56"/>
      <c s="12" r="U56">
        <v>0</v>
      </c>
      <c s="12" r="V56">
        <v>0</v>
      </c>
      <c s="12" r="W56">
        <v>0</v>
      </c>
      <c s="12" r="X56">
        <v>0</v>
      </c>
      <c s="12" r="Y56">
        <v>0</v>
      </c>
      <c s="12" r="Z56">
        <v>0</v>
      </c>
      <c s="12" r="AA56">
        <v>0</v>
      </c>
      <c s="12" r="AB56">
        <v>0</v>
      </c>
      <c s="12" r="AC56">
        <v>0</v>
      </c>
      <c s="12" r="AD56">
        <v>0</v>
      </c>
      <c s="12" r="AE56">
        <v>0</v>
      </c>
      <c s="12" r="AF56">
        <v>0</v>
      </c>
      <c s="12" r="AG56">
        <v>0</v>
      </c>
      <c s="341" r="AH56">
        <v>0</v>
      </c>
      <c s="341" r="AI56">
        <v>0</v>
      </c>
      <c s="341" r="AJ56">
        <v>0</v>
      </c>
      <c s="341" r="AK56">
        <v>0</v>
      </c>
      <c s="192" r="AO56"/>
      <c s="12" r="AX56"/>
      <c s="12" r="AY56"/>
      <c s="12" r="AZ56"/>
      <c s="12" r="BA56"/>
      <c s="12" r="BB56"/>
      <c s="12" r="BC56"/>
      <c s="12" r="BD56"/>
      <c s="12" r="BE56"/>
      <c s="12" r="BF56"/>
      <c s="12" r="BG56"/>
      <c s="12" r="BH56"/>
      <c s="12" r="BI56"/>
      <c s="12" r="BJ56"/>
      <c s="12" r="BK56"/>
      <c s="12" r="BL56"/>
    </row>
    <row customHeight="1" r="57" ht="20.25">
      <c t="s" s="67" r="A57">
        <v>6</v>
      </c>
      <c s="67" r="B57"/>
      <c t="s" s="67" r="C57">
        <v>7</v>
      </c>
      <c t="s" s="67" r="D57">
        <v>49</v>
      </c>
      <c t="s" s="67" r="E57">
        <v>50</v>
      </c>
      <c t="s" s="67" r="F57">
        <v>10</v>
      </c>
      <c t="b" s="225" r="G57">
        <v>1</v>
      </c>
      <c s="251" r="H57"/>
      <c s="251" r="I57"/>
      <c s="315" r="J57"/>
      <c s="12" r="K57"/>
      <c s="12" r="L57"/>
      <c s="12" r="M57"/>
      <c s="12" r="N57"/>
      <c s="12" r="O57"/>
      <c s="12" r="P57"/>
      <c s="12" r="Q57"/>
      <c s="12" r="R57"/>
      <c s="12" r="S57"/>
      <c s="12" r="T57"/>
      <c s="12" r="U57">
        <v>0</v>
      </c>
      <c s="12" r="V57">
        <v>0</v>
      </c>
      <c s="12" r="W57">
        <v>0</v>
      </c>
      <c s="12" r="X57">
        <v>0</v>
      </c>
      <c s="12" r="Y57">
        <v>0</v>
      </c>
      <c s="12" r="Z57">
        <v>0</v>
      </c>
      <c s="12" r="AA57">
        <v>0</v>
      </c>
      <c s="12" r="AB57">
        <v>0</v>
      </c>
      <c s="12" r="AC57">
        <v>0</v>
      </c>
      <c s="12" r="AD57">
        <v>0</v>
      </c>
      <c s="12" r="AE57">
        <v>0</v>
      </c>
      <c s="12" r="AF57">
        <v>0</v>
      </c>
      <c s="12" r="AG57">
        <v>0</v>
      </c>
      <c s="341" r="AH57">
        <v>0</v>
      </c>
      <c s="341" r="AI57">
        <v>0</v>
      </c>
      <c s="341" r="AJ57">
        <v>0</v>
      </c>
      <c s="341" r="AK57">
        <v>0</v>
      </c>
      <c s="192" r="AO57"/>
      <c s="12" r="AX57"/>
      <c s="12" r="AY57"/>
      <c s="12" r="AZ57"/>
      <c s="12" r="BA57"/>
      <c s="12" r="BB57"/>
      <c s="12" r="BC57"/>
      <c s="12" r="BD57"/>
      <c s="12" r="BE57"/>
      <c s="12" r="BF57"/>
      <c s="12" r="BG57"/>
      <c s="12" r="BH57"/>
      <c s="12" r="BI57"/>
      <c s="12" r="BJ57"/>
      <c s="12" r="BK57"/>
      <c s="12" r="BL57"/>
    </row>
    <row customHeight="1" r="58" ht="20.25">
      <c t="s" s="67" r="A58">
        <v>6</v>
      </c>
      <c s="67" r="B58"/>
      <c t="s" s="67" r="C58">
        <v>28</v>
      </c>
      <c t="s" s="67" r="D58">
        <v>49</v>
      </c>
      <c t="s" s="67" r="E58">
        <v>50</v>
      </c>
      <c t="s" s="67" r="F58">
        <v>10</v>
      </c>
      <c t="b" s="225" r="G58">
        <v>1</v>
      </c>
      <c s="251" r="H58"/>
      <c s="251" r="I58"/>
      <c s="315" r="J58"/>
      <c s="12" r="K58"/>
      <c s="12" r="L58"/>
      <c s="12" r="M58"/>
      <c s="12" r="N58"/>
      <c s="12" r="O58"/>
      <c s="12" r="P58"/>
      <c s="12" r="Q58"/>
      <c s="12" r="R58"/>
      <c s="12" r="S58"/>
      <c s="12" r="T58"/>
      <c s="12" r="U58">
        <v>2</v>
      </c>
      <c s="12" r="V58">
        <v>4</v>
      </c>
      <c s="12" r="W58">
        <v>12</v>
      </c>
      <c s="12" r="X58">
        <v>12</v>
      </c>
      <c s="12" r="Y58">
        <v>12</v>
      </c>
      <c s="12" r="Z58">
        <v>12</v>
      </c>
      <c s="12" r="AA58">
        <v>12</v>
      </c>
      <c s="305" r="AB58">
        <v>12</v>
      </c>
      <c s="305" r="AC58">
        <v>12</v>
      </c>
      <c s="305" r="AD58">
        <v>8</v>
      </c>
      <c s="305" r="AE58">
        <f>0+8</f>
        <v>8</v>
      </c>
      <c s="305" r="AF58">
        <v>8</v>
      </c>
      <c s="305" r="AG58">
        <v>8</v>
      </c>
      <c s="341" r="AH58">
        <f>6+2</f>
        <v>8</v>
      </c>
      <c s="341" r="AI58">
        <f>0+6</f>
        <v>6</v>
      </c>
      <c s="192" r="AJ58">
        <v>6</v>
      </c>
      <c s="192" r="AK58">
        <v>4</v>
      </c>
      <c s="192" r="AO58"/>
      <c s="12" r="AX58"/>
      <c s="12" r="AY58"/>
      <c s="12" r="AZ58"/>
      <c s="12" r="BA58"/>
      <c s="12" r="BB58"/>
      <c s="12" r="BC58"/>
      <c s="12" r="BD58"/>
      <c s="12" r="BE58"/>
      <c s="12" r="BF58"/>
      <c s="12" r="BG58"/>
      <c s="12" r="BH58"/>
      <c s="12" r="BI58"/>
      <c s="12" r="BJ58"/>
      <c s="12" r="BK58"/>
      <c s="12" r="BL58"/>
    </row>
    <row customHeight="1" r="59" ht="20.25">
      <c t="s" s="67" r="A59">
        <v>6</v>
      </c>
      <c s="67" r="B59"/>
      <c t="s" s="344" r="C59">
        <v>12</v>
      </c>
      <c t="s" s="67" r="D59">
        <v>49</v>
      </c>
      <c t="s" s="67" r="E59">
        <v>50</v>
      </c>
      <c t="s" s="67" r="F59">
        <v>13</v>
      </c>
      <c t="b" s="225" r="G59">
        <v>1</v>
      </c>
      <c s="251" r="H59"/>
      <c s="251" r="I59"/>
      <c s="315" r="J59"/>
      <c s="12" r="K59"/>
      <c s="12" r="L59"/>
      <c s="12" r="M59"/>
      <c s="12" r="N59"/>
      <c s="12" r="O59"/>
      <c s="12" r="P59"/>
      <c s="12" r="Q59"/>
      <c s="12" r="R59"/>
      <c s="12" r="S59"/>
      <c s="12" r="T59"/>
      <c s="12" r="U59">
        <v>2</v>
      </c>
      <c s="12" r="V59">
        <v>20</v>
      </c>
      <c s="12" r="W59">
        <v>20</v>
      </c>
      <c s="12" r="X59">
        <v>20</v>
      </c>
      <c s="12" r="Y59">
        <v>0</v>
      </c>
      <c s="12" r="Z59">
        <v>8</v>
      </c>
      <c s="12" r="AA59">
        <v>8</v>
      </c>
      <c s="305" r="AB59">
        <v>8</v>
      </c>
      <c s="305" r="AC59">
        <f>4-4</f>
        <v>0</v>
      </c>
      <c s="305" r="AD59">
        <f>4-4</f>
        <v>0</v>
      </c>
      <c s="305" r="AE59">
        <v>0</v>
      </c>
      <c s="305" r="AF59">
        <v>0</v>
      </c>
      <c s="305" r="AG59">
        <v>0</v>
      </c>
      <c s="341" r="AH59">
        <v>0</v>
      </c>
      <c s="341" r="AI59">
        <v>0</v>
      </c>
      <c s="341" r="AJ59">
        <v>0</v>
      </c>
      <c s="341" r="AK59">
        <v>0</v>
      </c>
      <c s="192" r="AO59"/>
      <c s="12" r="AX59"/>
      <c s="12" r="AY59"/>
      <c s="12" r="AZ59"/>
      <c s="12" r="BA59"/>
      <c s="12" r="BB59"/>
      <c s="12" r="BC59"/>
      <c s="12" r="BD59"/>
      <c s="12" r="BE59"/>
      <c s="12" r="BF59"/>
      <c s="12" r="BG59"/>
      <c s="12" r="BH59"/>
      <c s="12" r="BI59"/>
      <c s="12" r="BJ59"/>
      <c s="12" r="BK59"/>
      <c s="12" r="BL59"/>
    </row>
    <row customHeight="1" r="60" ht="20.25">
      <c t="s" s="67" r="A60">
        <v>6</v>
      </c>
      <c s="67" r="B60"/>
      <c t="s" s="344" r="C60">
        <v>18</v>
      </c>
      <c t="s" s="67" r="D60">
        <v>49</v>
      </c>
      <c t="s" s="67" r="E60">
        <v>50</v>
      </c>
      <c t="s" s="67" r="F60">
        <v>13</v>
      </c>
      <c t="b" s="225" r="G60">
        <v>1</v>
      </c>
      <c s="251" r="H60"/>
      <c s="251" r="I60"/>
      <c s="315" r="J60"/>
      <c s="12" r="K60"/>
      <c s="12" r="L60"/>
      <c s="12" r="M60"/>
      <c s="12" r="N60"/>
      <c s="12" r="O60"/>
      <c s="12" r="P60"/>
      <c s="12" r="Q60"/>
      <c s="12" r="R60"/>
      <c s="12" r="S60"/>
      <c s="12" r="T60"/>
      <c s="12" r="U60">
        <v>2</v>
      </c>
      <c s="12" r="V60">
        <v>20</v>
      </c>
      <c s="12" r="W60">
        <f>20+8</f>
        <v>28</v>
      </c>
      <c s="12" r="X60">
        <f>20-4</f>
        <v>16</v>
      </c>
      <c s="12" r="Y60">
        <v>8</v>
      </c>
      <c s="12" r="Z60">
        <v>20</v>
      </c>
      <c s="12" r="AA60">
        <v>20</v>
      </c>
      <c s="305" r="AB60">
        <f>16+8</f>
        <v>24</v>
      </c>
      <c s="305" r="AC60">
        <f>(16+4)-4</f>
        <v>16</v>
      </c>
      <c s="305" r="AD60">
        <f>(4+16)+12</f>
        <v>32</v>
      </c>
      <c s="305" r="AE60">
        <f>((0+4)+16)+8</f>
        <v>28</v>
      </c>
      <c s="305" r="AF60">
        <v>32</v>
      </c>
      <c s="305" r="AG60">
        <v>20</v>
      </c>
      <c s="341" r="AH60">
        <f>16-16</f>
        <v>0</v>
      </c>
      <c s="341" r="AI60">
        <v>0</v>
      </c>
      <c s="341" r="AJ60">
        <v>0</v>
      </c>
      <c s="341" r="AK60">
        <v>0</v>
      </c>
      <c s="192" r="AO60"/>
      <c s="12" r="AX60"/>
      <c s="12" r="AY60"/>
      <c s="12" r="AZ60"/>
      <c s="12" r="BA60"/>
      <c s="12" r="BB60"/>
      <c s="12" r="BC60"/>
      <c s="12" r="BD60"/>
      <c s="12" r="BE60"/>
      <c s="12" r="BF60"/>
      <c s="12" r="BG60"/>
      <c s="12" r="BH60"/>
      <c s="12" r="BI60"/>
      <c s="12" r="BJ60"/>
      <c s="12" r="BK60"/>
      <c s="12" r="BL60"/>
    </row>
    <row customHeight="1" r="61" ht="20.25">
      <c t="s" s="67" r="A61">
        <v>6</v>
      </c>
      <c s="67" r="B61"/>
      <c t="s" s="344" r="C61">
        <v>51</v>
      </c>
      <c t="s" s="67" r="D61">
        <v>49</v>
      </c>
      <c t="s" s="67" r="E61">
        <v>50</v>
      </c>
      <c t="s" s="67" r="F61">
        <v>32</v>
      </c>
      <c t="b" s="225" r="G61">
        <v>1</v>
      </c>
      <c s="251" r="H61"/>
      <c s="251" r="I61"/>
      <c s="315" r="J61"/>
      <c s="12" r="K61"/>
      <c s="12" r="L61"/>
      <c s="12" r="M61"/>
      <c s="12" r="N61"/>
      <c s="12" r="O61"/>
      <c s="12" r="P61"/>
      <c s="12" r="Q61"/>
      <c s="12" r="R61"/>
      <c s="12" r="S61"/>
      <c s="12" r="T61"/>
      <c s="12" r="U61"/>
      <c s="12" r="V61"/>
      <c s="12" r="W61">
        <v>0</v>
      </c>
      <c s="12" r="X61">
        <v>0</v>
      </c>
      <c s="12" r="Y61">
        <v>0</v>
      </c>
      <c s="12" r="Z61">
        <f>36-36</f>
        <v>0</v>
      </c>
      <c s="12" r="AA61">
        <v>36</v>
      </c>
      <c s="305" r="AB61">
        <v>36</v>
      </c>
      <c s="305" r="AC61">
        <f>10+30</f>
        <v>40</v>
      </c>
      <c s="305" r="AD61">
        <f>25+15</f>
        <v>40</v>
      </c>
      <c s="305" r="AE61">
        <f>0+40</f>
        <v>40</v>
      </c>
      <c s="12" r="AF61">
        <v>40</v>
      </c>
      <c s="12" r="AG61">
        <v>40</v>
      </c>
      <c s="341" r="AH61">
        <f>40-20</f>
        <v>20</v>
      </c>
      <c s="341" r="AI61">
        <f>(0+16)-12</f>
        <v>4</v>
      </c>
      <c s="192" r="AJ61">
        <v>0</v>
      </c>
      <c s="192" r="AK61">
        <v>0</v>
      </c>
      <c s="192" r="AO61"/>
      <c s="12" r="AX61"/>
      <c s="12" r="AY61"/>
      <c s="12" r="AZ61"/>
      <c s="12" r="BA61"/>
      <c s="12" r="BB61"/>
      <c s="12" r="BC61"/>
      <c s="12" r="BD61"/>
      <c s="12" r="BE61"/>
      <c s="12" r="BF61"/>
      <c s="12" r="BG61"/>
      <c s="12" r="BH61"/>
      <c s="12" r="BI61"/>
      <c s="12" r="BJ61"/>
      <c s="12" r="BK61"/>
      <c s="12" r="BL61"/>
    </row>
    <row customHeight="1" r="62" ht="20.25">
      <c t="s" s="67" r="A62">
        <v>6</v>
      </c>
      <c s="67" r="B62"/>
      <c t="s" s="344" r="C62">
        <v>39</v>
      </c>
      <c t="s" s="67" r="D62">
        <v>49</v>
      </c>
      <c t="s" s="67" r="E62">
        <v>50</v>
      </c>
      <c t="s" s="67" r="F62">
        <v>32</v>
      </c>
      <c t="b" s="225" r="G62">
        <v>1</v>
      </c>
      <c s="251" r="H62"/>
      <c s="251" r="I62"/>
      <c s="315" r="J62"/>
      <c s="12" r="K62"/>
      <c s="12" r="L62"/>
      <c s="12" r="M62"/>
      <c s="12" r="N62"/>
      <c s="12" r="O62"/>
      <c s="12" r="P62"/>
      <c s="12" r="Q62"/>
      <c s="12" r="R62"/>
      <c s="12" r="S62"/>
      <c s="12" r="T62"/>
      <c s="12" r="U62"/>
      <c s="12" r="V62"/>
      <c s="12" r="W62"/>
      <c s="12" r="X62"/>
      <c s="12" r="Y62"/>
      <c s="12" r="Z62"/>
      <c s="12" r="AA62"/>
      <c s="305" r="AB62"/>
      <c s="305" r="AC62"/>
      <c s="305" r="AD62">
        <v>0</v>
      </c>
      <c s="305" r="AE62">
        <v>0</v>
      </c>
      <c s="305" r="AF62">
        <v>0</v>
      </c>
      <c s="12" r="AG62">
        <v>0</v>
      </c>
      <c s="12" r="AH62">
        <f>0+16</f>
        <v>16</v>
      </c>
      <c s="12" r="AI62">
        <f>0+16</f>
        <v>16</v>
      </c>
      <c s="192" r="AJ62">
        <v>16</v>
      </c>
      <c s="192" r="AK62">
        <v>16</v>
      </c>
      <c s="192" r="AO62"/>
      <c s="12" r="AX62"/>
      <c s="12" r="AY62"/>
      <c s="12" r="AZ62"/>
      <c s="12" r="BA62"/>
      <c s="12" r="BB62"/>
      <c s="12" r="BC62"/>
      <c s="12" r="BD62"/>
      <c s="12" r="BE62"/>
      <c s="12" r="BF62"/>
      <c s="12" r="BG62"/>
      <c s="12" r="BH62"/>
      <c s="12" r="BI62"/>
      <c s="12" r="BJ62"/>
      <c s="12" r="BK62"/>
      <c s="12" r="BL62"/>
    </row>
    <row customHeight="1" r="63" ht="20.25">
      <c t="s" s="67" r="A63">
        <v>6</v>
      </c>
      <c s="67" r="B63"/>
      <c t="s" s="344" r="C63">
        <v>19</v>
      </c>
      <c t="s" s="67" r="D63">
        <v>49</v>
      </c>
      <c t="s" s="67" r="E63">
        <v>50</v>
      </c>
      <c t="s" s="67" r="F63">
        <v>32</v>
      </c>
      <c t="b" s="225" r="G63">
        <v>1</v>
      </c>
      <c s="251" r="H63"/>
      <c s="251" r="I63"/>
      <c s="315" r="J63"/>
      <c s="12" r="K63"/>
      <c s="12" r="L63"/>
      <c s="12" r="M63"/>
      <c s="12" r="N63"/>
      <c s="12" r="O63"/>
      <c s="12" r="P63"/>
      <c s="12" r="Q63"/>
      <c s="12" r="R63"/>
      <c s="12" r="S63"/>
      <c s="12" r="T63"/>
      <c s="12" r="U63"/>
      <c s="12" r="V63"/>
      <c s="12" r="W63"/>
      <c s="12" r="X63"/>
      <c s="12" r="Y63"/>
      <c s="12" r="Z63"/>
      <c s="12" r="AA63"/>
      <c s="305" r="AB63"/>
      <c s="305" r="AC63"/>
      <c s="305" r="AD63">
        <v>0</v>
      </c>
      <c s="305" r="AE63">
        <v>0</v>
      </c>
      <c s="305" r="AF63">
        <v>0</v>
      </c>
      <c s="12" r="AG63">
        <v>0</v>
      </c>
      <c s="12" r="AH63">
        <f>0+16</f>
        <v>16</v>
      </c>
      <c s="12" r="AI63">
        <f>0+16</f>
        <v>16</v>
      </c>
      <c s="192" r="AJ63">
        <v>0</v>
      </c>
      <c s="192" r="AK63">
        <v>0</v>
      </c>
      <c s="192" r="AO63"/>
      <c s="12" r="AX63"/>
      <c s="12" r="AY63"/>
      <c s="12" r="AZ63"/>
      <c s="12" r="BA63"/>
      <c s="12" r="BB63"/>
      <c s="12" r="BC63"/>
      <c s="12" r="BD63"/>
      <c s="12" r="BE63"/>
      <c s="12" r="BF63"/>
      <c s="12" r="BG63"/>
      <c s="12" r="BH63"/>
      <c s="12" r="BI63"/>
      <c s="12" r="BJ63"/>
      <c s="12" r="BK63"/>
      <c s="12" r="BL63"/>
    </row>
    <row customHeight="1" r="64" ht="20.25">
      <c t="s" s="67" r="A64">
        <v>6</v>
      </c>
      <c s="67" r="B64"/>
      <c t="s" s="344" r="C64">
        <v>26</v>
      </c>
      <c t="s" s="67" r="D64">
        <v>49</v>
      </c>
      <c t="s" s="67" r="E64">
        <v>50</v>
      </c>
      <c t="s" s="67" r="F64">
        <v>27</v>
      </c>
      <c t="b" s="225" r="G64">
        <v>1</v>
      </c>
      <c s="251" r="H64"/>
      <c s="251" r="I64"/>
      <c s="315" r="J64"/>
      <c s="12" r="K64"/>
      <c s="12" r="L64"/>
      <c s="12" r="M64"/>
      <c s="12" r="N64"/>
      <c s="12" r="O64"/>
      <c s="12" r="P64"/>
      <c s="12" r="Q64"/>
      <c s="12" r="R64"/>
      <c s="12" r="S64"/>
      <c s="12" r="T64"/>
      <c s="12" r="U64"/>
      <c s="12" r="V64"/>
      <c s="12" r="W64"/>
      <c s="12" r="X64"/>
      <c s="12" r="Y64"/>
      <c s="12" r="Z64"/>
      <c s="12" r="AA64"/>
      <c s="305" r="AB64"/>
      <c s="305" r="AC64"/>
      <c s="305" r="AD64">
        <v>0</v>
      </c>
      <c s="305" r="AE64">
        <v>0</v>
      </c>
      <c s="305" r="AF64">
        <v>0</v>
      </c>
      <c s="12" r="AG64">
        <v>0</v>
      </c>
      <c s="12" r="AH64">
        <v>0</v>
      </c>
      <c s="12" r="AI64">
        <v>2</v>
      </c>
      <c s="192" r="AJ64">
        <v>2</v>
      </c>
      <c s="192" r="AK64">
        <v>0</v>
      </c>
      <c s="192" r="AO64"/>
      <c s="12" r="AX64"/>
      <c s="12" r="AY64"/>
      <c s="12" r="AZ64"/>
      <c s="12" r="BA64"/>
      <c s="12" r="BB64"/>
      <c s="12" r="BC64"/>
      <c s="12" r="BD64"/>
      <c s="12" r="BE64"/>
      <c s="12" r="BF64"/>
      <c s="12" r="BG64"/>
      <c s="12" r="BH64"/>
      <c s="12" r="BI64"/>
      <c s="12" r="BJ64"/>
      <c s="12" r="BK64"/>
      <c s="12" r="BL64"/>
    </row>
    <row customHeight="1" r="65" ht="20.25">
      <c t="s" s="67" r="A65">
        <v>6</v>
      </c>
      <c s="67" r="B65"/>
      <c t="s" s="344" r="C65">
        <v>20</v>
      </c>
      <c t="s" s="67" r="D65">
        <v>49</v>
      </c>
      <c t="s" s="67" r="E65">
        <v>52</v>
      </c>
      <c t="s" s="67" r="F65">
        <v>10</v>
      </c>
      <c t="b" s="225" r="G65">
        <v>1</v>
      </c>
      <c s="315" r="H65"/>
      <c s="12" r="I65"/>
      <c s="215" r="J65"/>
      <c s="315" r="K65"/>
      <c s="12" r="L65"/>
      <c s="12" r="M65"/>
      <c s="12" r="N65"/>
      <c s="12" r="O65"/>
      <c s="12" r="P65"/>
      <c s="12" r="Q65"/>
      <c s="12" r="R65"/>
      <c s="12" r="S65">
        <v>0</v>
      </c>
      <c s="12" r="T65">
        <v>0</v>
      </c>
      <c s="12" r="U65">
        <v>0</v>
      </c>
      <c s="12" r="V65">
        <v>0</v>
      </c>
      <c s="12" r="W65">
        <v>0</v>
      </c>
      <c s="12" r="X65">
        <v>0</v>
      </c>
      <c s="12" r="Y65">
        <v>0</v>
      </c>
      <c s="12" r="Z65">
        <v>0</v>
      </c>
      <c s="12" r="AA65">
        <v>0</v>
      </c>
      <c s="12" r="AB65">
        <v>0</v>
      </c>
      <c s="12" r="AC65">
        <v>0</v>
      </c>
      <c s="12" r="AD65">
        <v>0</v>
      </c>
      <c s="12" r="AE65">
        <v>0</v>
      </c>
      <c s="192" r="AF65">
        <v>0</v>
      </c>
      <c s="192" r="AG65"/>
      <c s="192" r="AH65"/>
      <c s="192" r="AI65"/>
      <c s="192" r="AJ65"/>
      <c s="192" r="AK65"/>
      <c s="192" r="AL65"/>
      <c s="192" r="AM65"/>
      <c s="192" r="AO65"/>
      <c s="12" r="AT65"/>
      <c s="12" r="AU65"/>
      <c s="12" r="AV65"/>
      <c s="12" r="AW65"/>
      <c s="12" r="AX65"/>
      <c s="12" r="AY65"/>
      <c s="12" r="AZ65"/>
      <c s="12" r="BA65"/>
      <c s="12" r="BB65"/>
      <c s="12" r="BC65"/>
      <c s="12" r="BD65"/>
      <c s="12" r="BE65"/>
      <c s="12" r="BF65"/>
      <c s="12" r="BG65"/>
      <c s="12" r="BH65"/>
      <c s="12" r="BI65"/>
      <c s="12" r="BJ65"/>
      <c s="12" r="BK65"/>
      <c s="12" r="BL65"/>
    </row>
    <row customHeight="1" r="66" ht="20.25">
      <c t="s" s="67" r="A66">
        <v>6</v>
      </c>
      <c s="67" r="B66"/>
      <c t="s" s="67" r="C66">
        <v>7</v>
      </c>
      <c t="s" s="67" r="D66">
        <v>49</v>
      </c>
      <c t="s" s="67" r="E66">
        <v>52</v>
      </c>
      <c t="s" s="67" r="F66">
        <v>10</v>
      </c>
      <c t="b" s="225" r="G66">
        <v>1</v>
      </c>
      <c s="315" r="H66"/>
      <c s="12" r="I66"/>
      <c s="215" r="J66"/>
      <c s="315" r="K66"/>
      <c s="12" r="L66"/>
      <c s="12" r="M66"/>
      <c s="12" r="N66"/>
      <c s="12" r="O66"/>
      <c s="12" r="P66"/>
      <c s="12" r="Q66"/>
      <c s="12" r="R66"/>
      <c s="12" r="S66">
        <v>0</v>
      </c>
      <c s="12" r="T66">
        <v>0</v>
      </c>
      <c s="12" r="U66">
        <v>0</v>
      </c>
      <c s="12" r="V66">
        <v>0</v>
      </c>
      <c s="12" r="W66">
        <v>0</v>
      </c>
      <c s="12" r="X66">
        <v>0</v>
      </c>
      <c s="12" r="Y66">
        <v>0</v>
      </c>
      <c s="12" r="Z66">
        <v>0</v>
      </c>
      <c s="12" r="AA66">
        <v>0</v>
      </c>
      <c s="12" r="AB66">
        <v>0</v>
      </c>
      <c s="12" r="AC66">
        <v>0</v>
      </c>
      <c s="12" r="AD66">
        <v>0</v>
      </c>
      <c s="12" r="AE66">
        <v>0</v>
      </c>
      <c s="192" r="AF66">
        <v>0</v>
      </c>
      <c s="192" r="AG66"/>
      <c s="192" r="AH66"/>
      <c s="192" r="AI66"/>
      <c s="192" r="AJ66"/>
      <c s="192" r="AK66"/>
      <c s="192" r="AL66"/>
      <c s="192" r="AM66"/>
      <c s="12" r="AO66"/>
      <c s="12" r="AP66"/>
      <c s="12" r="AQ66"/>
      <c s="12" r="AR66"/>
      <c s="12" r="AS66"/>
      <c s="12" r="AT66"/>
      <c s="12" r="AU66"/>
      <c s="12" r="AV66"/>
      <c s="12" r="AW66"/>
      <c s="12" r="AX66"/>
      <c s="12" r="AY66"/>
      <c s="12" r="AZ66"/>
      <c s="12" r="BA66"/>
      <c s="12" r="BB66"/>
      <c s="12" r="BC66"/>
      <c s="12" r="BD66"/>
      <c s="12" r="BE66"/>
      <c s="12" r="BF66"/>
      <c s="12" r="BG66"/>
      <c s="12" r="BH66"/>
      <c s="12" r="BI66"/>
      <c s="12" r="BJ66"/>
      <c s="12" r="BK66"/>
      <c s="12" r="BL66"/>
    </row>
    <row customHeight="1" r="67" ht="20.25">
      <c t="s" s="67" r="A67">
        <v>6</v>
      </c>
      <c s="67" r="B67"/>
      <c t="s" s="67" r="C67">
        <v>28</v>
      </c>
      <c t="s" s="67" r="D67">
        <v>49</v>
      </c>
      <c t="s" s="67" r="E67">
        <v>52</v>
      </c>
      <c t="s" s="67" r="F67">
        <v>10</v>
      </c>
      <c t="b" s="225" r="G67">
        <v>1</v>
      </c>
      <c s="315" r="H67"/>
      <c s="215" r="I67"/>
      <c s="315" r="J67"/>
      <c s="12" r="K67"/>
      <c s="12" r="L67"/>
      <c s="12" r="M67"/>
      <c s="12" r="N67"/>
      <c s="12" r="O67"/>
      <c s="12" r="P67"/>
      <c s="12" r="Q67"/>
      <c s="12" r="R67"/>
      <c s="12" r="S67">
        <v>16</v>
      </c>
      <c s="12" r="T67">
        <v>16</v>
      </c>
      <c s="12" r="U67">
        <v>16</v>
      </c>
      <c s="12" r="V67">
        <v>16</v>
      </c>
      <c s="12" r="W67">
        <v>12</v>
      </c>
      <c s="12" r="X67">
        <v>12</v>
      </c>
      <c s="12" r="Y67">
        <v>12</v>
      </c>
      <c s="12" r="Z67">
        <v>12</v>
      </c>
      <c s="12" r="AA67">
        <v>12</v>
      </c>
      <c s="12" r="AB67">
        <v>8</v>
      </c>
      <c s="12" r="AC67">
        <v>8</v>
      </c>
      <c s="12" r="AD67">
        <v>2</v>
      </c>
      <c s="12" r="AE67">
        <v>4</v>
      </c>
      <c s="192" r="AF67">
        <v>2</v>
      </c>
      <c s="192" r="AG67"/>
      <c s="192" r="AH67"/>
      <c s="192" r="AI67"/>
      <c s="192" r="AJ67"/>
      <c s="192" r="AK67"/>
      <c s="192" r="AL67"/>
      <c s="192" r="AM67"/>
      <c s="12" r="AO67"/>
      <c s="12" r="AP67"/>
      <c s="12" r="AQ67"/>
      <c s="12" r="AR67"/>
      <c s="12" r="AS67"/>
      <c s="12" r="AT67"/>
      <c s="12" r="AU67"/>
      <c s="12" r="AV67"/>
      <c s="12" r="AW67"/>
      <c s="12" r="AX67"/>
      <c s="12" r="AY67"/>
      <c s="12" r="AZ67"/>
      <c s="12" r="BA67"/>
      <c s="12" r="BB67"/>
      <c s="12" r="BC67"/>
      <c s="12" r="BD67"/>
      <c s="12" r="BE67"/>
      <c s="12" r="BF67"/>
      <c s="12" r="BG67"/>
      <c s="12" r="BH67"/>
      <c s="12" r="BI67"/>
      <c s="12" r="BJ67"/>
      <c s="12" r="BK67"/>
      <c s="12" r="BL67"/>
    </row>
    <row customHeight="1" r="68" ht="20.25">
      <c t="s" s="67" r="A68">
        <v>6</v>
      </c>
      <c s="67" r="B68"/>
      <c t="s" s="344" r="C68">
        <v>12</v>
      </c>
      <c t="s" s="67" r="D68">
        <v>49</v>
      </c>
      <c t="s" s="67" r="E68">
        <v>52</v>
      </c>
      <c t="s" s="67" r="F68">
        <v>13</v>
      </c>
      <c t="b" s="225" r="G68">
        <v>1</v>
      </c>
      <c s="315" r="H68"/>
      <c s="215" r="I68"/>
      <c s="315" r="J68"/>
      <c s="12" r="K68"/>
      <c s="12" r="L68"/>
      <c s="12" r="M68"/>
      <c s="12" r="N68"/>
      <c s="12" r="O68"/>
      <c s="12" r="P68"/>
      <c s="12" r="Q68"/>
      <c s="12" r="R68"/>
      <c s="12" r="S68">
        <v>8</v>
      </c>
      <c s="12" r="T68">
        <v>12</v>
      </c>
      <c s="12" r="U68">
        <v>12</v>
      </c>
      <c s="12" r="V68">
        <v>24</v>
      </c>
      <c s="12" r="W68">
        <v>4</v>
      </c>
      <c s="12" r="X68">
        <f>4+8</f>
        <v>12</v>
      </c>
      <c s="12" r="Y68">
        <f>4+4</f>
        <v>8</v>
      </c>
      <c s="12" r="Z68">
        <v>4</v>
      </c>
      <c s="12" r="AA68">
        <v>0</v>
      </c>
      <c s="12" r="AB68">
        <v>0</v>
      </c>
      <c s="12" r="AC68">
        <v>0</v>
      </c>
      <c s="12" r="AD68">
        <v>0</v>
      </c>
      <c s="12" r="AE68">
        <v>0</v>
      </c>
      <c s="192" r="AF68">
        <v>0</v>
      </c>
      <c s="192" r="AG68"/>
      <c s="192" r="AH68"/>
      <c s="192" r="AI68"/>
      <c s="192" r="AJ68"/>
      <c s="192" r="AK68"/>
      <c s="192" r="AL68"/>
      <c s="192" r="AM68"/>
      <c s="12" r="AO68"/>
      <c s="12" r="AP68"/>
      <c s="12" r="AQ68"/>
      <c s="12" r="AR68"/>
      <c s="12" r="AS68"/>
      <c s="12" r="AT68"/>
      <c s="12" r="AU68"/>
      <c s="12" r="AV68"/>
      <c s="12" r="AW68"/>
      <c s="12" r="AX68"/>
      <c s="12" r="AY68"/>
      <c s="12" r="AZ68"/>
      <c s="12" r="BA68"/>
      <c s="12" r="BB68"/>
      <c s="12" r="BC68"/>
      <c s="12" r="BD68"/>
      <c s="12" r="BE68"/>
      <c s="12" r="BF68"/>
      <c s="12" r="BG68"/>
      <c s="12" r="BH68"/>
      <c s="12" r="BI68"/>
      <c s="12" r="BJ68"/>
      <c s="12" r="BK68"/>
      <c s="12" r="BL68"/>
    </row>
    <row customHeight="1" r="69" ht="20.25">
      <c t="s" s="67" r="A69">
        <v>6</v>
      </c>
      <c s="67" r="B69"/>
      <c t="s" s="344" r="C69">
        <v>45</v>
      </c>
      <c t="s" s="67" r="D69">
        <v>49</v>
      </c>
      <c t="s" s="67" r="E69">
        <v>52</v>
      </c>
      <c t="s" s="67" r="F69">
        <v>16</v>
      </c>
      <c t="b" s="225" r="G69">
        <v>1</v>
      </c>
      <c s="315" r="H69"/>
      <c s="215" r="I69"/>
      <c s="315" r="J69"/>
      <c s="12" r="K69"/>
      <c s="12" r="L69"/>
      <c s="12" r="M69"/>
      <c s="12" r="N69"/>
      <c s="12" r="O69"/>
      <c s="12" r="P69"/>
      <c s="12" r="Q69"/>
      <c s="12" r="R69"/>
      <c s="12" r="S69">
        <v>0</v>
      </c>
      <c s="12" r="T69">
        <v>32</v>
      </c>
      <c s="12" r="U69">
        <v>36</v>
      </c>
      <c s="12" r="V69">
        <v>40</v>
      </c>
      <c s="12" r="W69">
        <v>20</v>
      </c>
      <c s="12" r="X69">
        <f>(20-8)+20</f>
        <v>32</v>
      </c>
      <c s="12" r="Y69">
        <f>20-20</f>
        <v>0</v>
      </c>
      <c s="12" r="Z69">
        <f>20+20</f>
        <v>40</v>
      </c>
      <c s="12" r="AA69">
        <v>20</v>
      </c>
      <c s="12" r="AB69">
        <f>4+16</f>
        <v>20</v>
      </c>
      <c s="12" r="AC69">
        <v>0</v>
      </c>
      <c s="12" r="AD69">
        <v>0</v>
      </c>
      <c s="12" r="AE69">
        <v>0</v>
      </c>
      <c s="192" r="AF69">
        <v>0</v>
      </c>
      <c s="192" r="AG69"/>
      <c s="192" r="AH69"/>
      <c s="192" r="AI69"/>
      <c s="192" r="AJ69"/>
      <c s="192" r="AK69"/>
      <c s="192" r="AL69"/>
      <c s="192" r="AM69"/>
      <c s="12" r="AO69"/>
      <c s="12" r="AP69"/>
      <c s="12" r="AQ69"/>
      <c s="12" r="AR69"/>
      <c s="12" r="AS69"/>
      <c s="12" r="AT69"/>
      <c s="12" r="AU69"/>
      <c s="12" r="AV69"/>
      <c s="12" r="AW69"/>
      <c s="12" r="AX69"/>
      <c s="12" r="AY69"/>
      <c s="12" r="AZ69"/>
      <c s="12" r="BA69"/>
      <c s="12" r="BB69"/>
      <c s="12" r="BC69"/>
      <c s="12" r="BD69"/>
      <c s="12" r="BE69"/>
      <c s="12" r="BF69"/>
      <c s="12" r="BG69"/>
      <c s="12" r="BH69"/>
      <c s="12" r="BI69"/>
      <c s="12" r="BJ69"/>
      <c s="12" r="BK69"/>
      <c s="12" r="BL69"/>
    </row>
    <row customHeight="1" r="70" ht="20.25">
      <c t="s" s="67" r="A70">
        <v>6</v>
      </c>
      <c s="67" r="B70"/>
      <c t="s" s="344" r="C70">
        <v>33</v>
      </c>
      <c t="s" s="67" r="D70">
        <v>49</v>
      </c>
      <c t="s" s="67" r="E70">
        <v>52</v>
      </c>
      <c t="s" s="67" r="F70">
        <v>32</v>
      </c>
      <c t="b" s="225" r="G70">
        <v>1</v>
      </c>
      <c s="315" r="H70"/>
      <c s="215" r="I70"/>
      <c s="315" r="J70"/>
      <c s="12" r="K70"/>
      <c s="12" r="L70"/>
      <c s="12" r="M70"/>
      <c s="12" r="N70"/>
      <c s="12" r="O70"/>
      <c s="12" r="P70"/>
      <c s="12" r="Q70"/>
      <c s="12" r="R70"/>
      <c s="12" r="S70">
        <v>0</v>
      </c>
      <c s="12" r="T70">
        <v>32</v>
      </c>
      <c s="12" r="U70">
        <v>32</v>
      </c>
      <c s="12" r="V70">
        <v>40</v>
      </c>
      <c s="12" r="W70">
        <v>40</v>
      </c>
      <c s="12" r="X70">
        <v>40</v>
      </c>
      <c s="12" r="Y70">
        <f>40-8</f>
        <v>32</v>
      </c>
      <c s="12" r="Z70">
        <v>40</v>
      </c>
      <c s="12" r="AA70">
        <v>40</v>
      </c>
      <c s="12" r="AB70">
        <f>4+36</f>
        <v>40</v>
      </c>
      <c s="305" r="AC70">
        <f>0+20</f>
        <v>20</v>
      </c>
      <c s="12" r="AD70">
        <f>(0+20)-4</f>
        <v>16</v>
      </c>
      <c s="12" r="AE70">
        <v>0</v>
      </c>
      <c s="192" r="AF70">
        <v>0</v>
      </c>
      <c s="12" r="AG70"/>
      <c s="12" r="AH70"/>
      <c s="12" r="AI70"/>
      <c s="12" r="AJ70"/>
      <c s="12" r="AK70"/>
      <c s="12" r="AL70"/>
      <c s="12" r="AM70"/>
      <c s="12" r="AN70"/>
      <c s="12" r="AO70"/>
      <c s="12" r="AP70"/>
      <c s="12" r="AQ70"/>
      <c s="12" r="AR70"/>
      <c s="12" r="AS70"/>
      <c s="12" r="AT70"/>
      <c s="12" r="AU70"/>
      <c s="12" r="AV70"/>
      <c s="12" r="AW70"/>
      <c s="12" r="AX70"/>
      <c s="12" r="AY70"/>
      <c s="12" r="AZ70"/>
      <c s="12" r="BA70"/>
      <c s="12" r="BB70"/>
      <c s="12" r="BC70"/>
      <c s="12" r="BD70"/>
      <c s="12" r="BE70"/>
      <c s="12" r="BF70"/>
      <c s="12" r="BG70"/>
      <c s="12" r="BH70"/>
      <c s="12" r="BI70"/>
      <c s="12" r="BJ70"/>
      <c s="12" r="BK70"/>
      <c s="12" r="BL70"/>
    </row>
    <row customHeight="1" r="71" ht="20.25">
      <c t="s" s="67" r="A71">
        <v>6</v>
      </c>
      <c s="67" r="B71"/>
      <c t="s" s="67" r="C71">
        <v>26</v>
      </c>
      <c t="s" s="67" r="D71">
        <v>49</v>
      </c>
      <c t="s" s="67" r="E71">
        <v>52</v>
      </c>
      <c t="s" s="67" r="F71">
        <v>27</v>
      </c>
      <c t="b" s="225" r="G71">
        <v>1</v>
      </c>
      <c s="315" r="H71"/>
      <c s="215" r="I71"/>
      <c s="315" r="J71"/>
      <c s="12" r="K71"/>
      <c s="12" r="L71"/>
      <c s="12" r="M71"/>
      <c s="12" r="N71"/>
      <c s="12" r="O71"/>
      <c s="12" r="P71"/>
      <c s="12" r="Q71"/>
      <c s="12" r="R71"/>
      <c s="12" r="S71">
        <v>0</v>
      </c>
      <c s="12" r="T71">
        <v>0</v>
      </c>
      <c s="12" r="U71">
        <v>0</v>
      </c>
      <c s="12" r="V71">
        <v>8</v>
      </c>
      <c s="12" r="W71">
        <v>8</v>
      </c>
      <c s="12" r="X71">
        <v>16</v>
      </c>
      <c s="12" r="Y71">
        <v>16</v>
      </c>
      <c s="12" r="Z71">
        <v>16</v>
      </c>
      <c s="12" r="AA71">
        <v>16</v>
      </c>
      <c s="12" r="AB71">
        <v>4</v>
      </c>
      <c s="305" r="AC71">
        <v>0</v>
      </c>
      <c s="12" r="AD71">
        <v>4</v>
      </c>
      <c s="12" r="AE71">
        <v>0</v>
      </c>
      <c s="192" r="AF71">
        <v>0</v>
      </c>
      <c s="12" r="AG71"/>
      <c s="12" r="AH71"/>
      <c s="12" r="AI71"/>
      <c s="12" r="AJ71"/>
      <c s="12" r="AK71"/>
      <c s="12" r="AL71"/>
      <c s="12" r="AM71"/>
      <c s="12" r="AN71"/>
      <c s="12" r="AO71"/>
      <c s="12" r="AP71"/>
      <c s="12" r="AQ71"/>
      <c s="12" r="AR71"/>
      <c s="12" r="AS71"/>
      <c s="12" r="AT71"/>
      <c s="12" r="AU71"/>
      <c s="12" r="AV71"/>
      <c s="12" r="AW71"/>
      <c s="12" r="AX71"/>
      <c s="12" r="AY71"/>
      <c s="12" r="AZ71"/>
      <c s="12" r="BA71"/>
      <c s="12" r="BB71"/>
      <c s="12" r="BC71"/>
      <c s="12" r="BD71"/>
      <c s="12" r="BE71"/>
      <c s="12" r="BF71"/>
      <c s="12" r="BG71"/>
      <c s="12" r="BH71"/>
      <c s="12" r="BI71"/>
      <c s="12" r="BJ71"/>
      <c s="12" r="BK71"/>
      <c s="12" r="BL71"/>
    </row>
    <row customHeight="1" r="72" ht="20.25">
      <c t="s" s="67" r="A72">
        <v>6</v>
      </c>
      <c s="67" r="B72"/>
      <c t="s" r="C72">
        <v>20</v>
      </c>
      <c t="s" s="67" r="D72">
        <v>53</v>
      </c>
      <c t="s" s="67" r="E72">
        <v>54</v>
      </c>
      <c t="s" s="67" r="F72">
        <v>10</v>
      </c>
      <c t="b" s="225" r="G72">
        <v>1</v>
      </c>
      <c s="315" r="H72"/>
      <c s="215" r="I72"/>
      <c s="315" r="J72"/>
      <c s="12" r="K72"/>
      <c s="12" r="L72"/>
      <c s="12" r="M72"/>
      <c s="12" r="N72"/>
      <c s="12" r="O72"/>
      <c s="12" r="P72"/>
      <c s="12" r="Q72"/>
      <c s="12" r="R72"/>
      <c s="12" r="S72"/>
      <c s="12" r="T72"/>
      <c s="12" r="U72"/>
      <c s="12" r="V72"/>
      <c s="12" r="W72">
        <v>0</v>
      </c>
      <c s="12" r="X72">
        <v>0</v>
      </c>
      <c s="12" r="Y72">
        <v>0</v>
      </c>
      <c s="12" r="Z72">
        <v>0</v>
      </c>
      <c s="12" r="AA72">
        <v>0</v>
      </c>
      <c s="12" r="AB72">
        <v>0</v>
      </c>
      <c s="12" r="AC72">
        <v>0</v>
      </c>
      <c s="12" r="AD72">
        <v>0</v>
      </c>
      <c s="12" r="AE72">
        <v>0</v>
      </c>
      <c s="12" r="AF72">
        <v>0</v>
      </c>
      <c s="12" r="AG72">
        <v>0</v>
      </c>
      <c s="12" r="AH72">
        <v>0</v>
      </c>
      <c s="12" r="AI72">
        <v>0</v>
      </c>
      <c s="12" r="AJ72">
        <v>0</v>
      </c>
      <c s="12" r="AK72">
        <v>0</v>
      </c>
      <c s="12" r="AL72">
        <v>0</v>
      </c>
      <c s="12" r="AM72">
        <v>0</v>
      </c>
      <c s="12" r="AN72">
        <v>0</v>
      </c>
      <c s="12" r="AO72">
        <v>0</v>
      </c>
      <c s="12" r="AP72">
        <v>0</v>
      </c>
      <c s="12" r="AQ72">
        <v>0</v>
      </c>
      <c s="12" r="AR72">
        <v>0</v>
      </c>
      <c s="12" r="AS72">
        <v>0</v>
      </c>
      <c s="12" r="AT72">
        <v>0</v>
      </c>
      <c s="12" r="AU72">
        <v>0</v>
      </c>
      <c s="12" r="AV72"/>
      <c s="12" r="AW72"/>
      <c s="12" r="AX72"/>
      <c s="12" r="AY72"/>
      <c s="12" r="AZ72"/>
      <c s="12" r="BA72"/>
      <c s="12" r="BB72"/>
      <c s="12" r="BC72"/>
      <c s="12" r="BD72"/>
      <c s="12" r="BE72"/>
      <c s="12" r="BF72"/>
      <c s="12" r="BG72"/>
      <c s="12" r="BH72"/>
      <c s="12" r="BI72"/>
      <c s="12" r="BJ72"/>
      <c s="12" r="BK72"/>
      <c s="12" r="BL72"/>
    </row>
    <row customHeight="1" r="73" ht="20.25">
      <c t="s" s="283" r="A73">
        <v>55</v>
      </c>
      <c s="283" r="B73"/>
      <c t="s" r="C73">
        <v>20</v>
      </c>
      <c t="s" s="67" r="D73">
        <v>53</v>
      </c>
      <c t="s" s="67" r="E73">
        <v>56</v>
      </c>
      <c t="s" s="67" r="F73">
        <v>10</v>
      </c>
      <c t="b" s="225" r="G73">
        <v>0</v>
      </c>
      <c s="315" r="H73"/>
      <c s="305" r="N73"/>
      <c s="305" r="O73"/>
      <c s="305" r="P73"/>
      <c s="192" r="Q73"/>
      <c s="192" r="R73"/>
      <c s="192" r="S73"/>
      <c s="337" r="T73"/>
      <c s="66" r="U73"/>
      <c s="305" r="V73"/>
      <c s="305" r="W73"/>
      <c s="305" r="X73"/>
      <c s="305" r="Y73"/>
      <c s="305" r="Z73"/>
      <c s="305" r="AA73"/>
      <c s="305" r="AB73"/>
      <c s="305" r="AC73"/>
      <c s="305" r="AD73"/>
      <c s="305" r="AE73"/>
      <c s="305" r="AO73"/>
      <c s="305" r="AP73"/>
      <c s="305" r="AQ73"/>
      <c s="305" r="AR73"/>
      <c r="AU73">
        <v>0</v>
      </c>
      <c r="AV73">
        <v>0</v>
      </c>
      <c r="AW73">
        <v>0</v>
      </c>
      <c r="AX73">
        <v>0</v>
      </c>
      <c r="AY73">
        <v>0</v>
      </c>
      <c r="AZ73">
        <v>0</v>
      </c>
      <c r="BA73">
        <v>0</v>
      </c>
      <c r="BB73">
        <v>0</v>
      </c>
      <c r="BC73">
        <v>0</v>
      </c>
      <c r="BD73">
        <v>0</v>
      </c>
      <c r="BE73">
        <v>0</v>
      </c>
      <c r="BF73">
        <v>0</v>
      </c>
      <c r="BG73">
        <v>0</v>
      </c>
    </row>
    <row customHeight="1" r="74" ht="20.25">
      <c t="s" s="283" r="A74">
        <v>6</v>
      </c>
      <c s="205" r="B74"/>
      <c t="s" s="67" r="C74">
        <v>20</v>
      </c>
      <c t="s" s="283" r="D74">
        <v>57</v>
      </c>
      <c t="s" s="283" r="E74">
        <v>58</v>
      </c>
      <c t="s" s="283" r="F74">
        <v>10</v>
      </c>
      <c t="b" s="191" r="G74">
        <v>1</v>
      </c>
      <c s="148" r="H74">
        <v>5</v>
      </c>
      <c s="144" r="I74">
        <v>5</v>
      </c>
      <c s="129" r="J74">
        <v>5</v>
      </c>
      <c s="273" r="K74">
        <v>3</v>
      </c>
      <c r="L74">
        <v>0</v>
      </c>
      <c s="192" r="N74"/>
    </row>
    <row customHeight="1" r="75" ht="20.25">
      <c t="s" s="283" r="A75">
        <v>6</v>
      </c>
      <c s="205" r="B75"/>
      <c t="s" s="344" r="C75">
        <v>18</v>
      </c>
      <c t="s" s="283" r="D75">
        <v>57</v>
      </c>
      <c t="s" s="283" r="E75">
        <v>58</v>
      </c>
      <c t="s" s="283" r="F75">
        <v>13</v>
      </c>
      <c t="b" s="191" r="G75">
        <v>1</v>
      </c>
      <c s="148" r="H75">
        <v>1</v>
      </c>
      <c s="144" r="I75">
        <v>1</v>
      </c>
      <c s="129" r="J75">
        <v>1</v>
      </c>
      <c s="273" r="K75">
        <v>0</v>
      </c>
      <c r="L75">
        <v>0</v>
      </c>
      <c s="192" r="N75"/>
    </row>
    <row customHeight="1" r="76" ht="20.25">
      <c t="s" s="283" r="A76">
        <v>6</v>
      </c>
      <c s="205" r="B76"/>
      <c t="s" s="67" r="C76">
        <v>59</v>
      </c>
      <c t="s" s="283" r="D76">
        <v>57</v>
      </c>
      <c t="s" s="283" r="E76">
        <v>58</v>
      </c>
      <c t="s" s="283" r="F76">
        <v>10</v>
      </c>
      <c t="b" s="191" r="G76">
        <v>1</v>
      </c>
      <c s="148" r="H76">
        <f>10-10</f>
        <v>0</v>
      </c>
      <c s="144" r="I76">
        <v>10</v>
      </c>
      <c s="129" r="J76">
        <v>10</v>
      </c>
      <c s="273" r="K76">
        <v>6</v>
      </c>
      <c r="L76">
        <v>4</v>
      </c>
      <c s="192" r="N76"/>
    </row>
    <row customHeight="1" r="77" ht="20.25">
      <c t="s" s="283" r="A77">
        <v>6</v>
      </c>
      <c s="205" r="B77"/>
      <c t="s" s="67" r="C77">
        <v>7</v>
      </c>
      <c t="s" s="283" r="D77">
        <v>57</v>
      </c>
      <c t="s" s="283" r="E77">
        <v>58</v>
      </c>
      <c t="s" s="283" r="F77">
        <v>10</v>
      </c>
      <c t="b" s="191" r="G77">
        <v>1</v>
      </c>
      <c s="148" r="H77">
        <v>0</v>
      </c>
      <c s="144" r="I77">
        <v>0</v>
      </c>
      <c s="129" r="J77">
        <v>0</v>
      </c>
      <c s="273" r="K77">
        <v>0</v>
      </c>
      <c r="L77">
        <v>0</v>
      </c>
      <c s="192" r="N77"/>
    </row>
    <row customHeight="1" r="78" ht="20.25">
      <c t="s" s="283" r="A78">
        <v>6</v>
      </c>
      <c s="205" r="B78"/>
      <c t="s" s="344" r="C78">
        <v>26</v>
      </c>
      <c t="s" s="283" r="D78">
        <v>57</v>
      </c>
      <c t="s" s="283" r="E78">
        <v>58</v>
      </c>
      <c t="s" s="283" r="F78">
        <v>27</v>
      </c>
      <c t="b" s="191" r="G78">
        <v>1</v>
      </c>
      <c s="148" r="H78">
        <v>10</v>
      </c>
      <c s="144" r="I78">
        <v>10</v>
      </c>
      <c s="129" r="J78">
        <v>10</v>
      </c>
      <c s="273" r="K78">
        <v>6</v>
      </c>
      <c r="L78">
        <v>0</v>
      </c>
      <c s="192" r="N78"/>
    </row>
    <row customHeight="1" r="79" ht="20.25">
      <c t="s" s="283" r="A79">
        <v>6</v>
      </c>
      <c s="205" r="B79"/>
      <c t="s" s="344" r="C79">
        <v>60</v>
      </c>
      <c t="s" s="283" r="D79">
        <v>57</v>
      </c>
      <c t="s" s="283" r="E79">
        <v>58</v>
      </c>
      <c t="s" s="283" r="F79">
        <v>24</v>
      </c>
      <c t="b" s="191" r="G79">
        <v>1</v>
      </c>
      <c s="148" r="H79">
        <v>42</v>
      </c>
      <c s="144" r="I79">
        <v>42</v>
      </c>
      <c s="129" r="J79">
        <v>42</v>
      </c>
      <c s="273" r="K79">
        <v>25</v>
      </c>
      <c r="L79">
        <v>8</v>
      </c>
      <c s="192" r="N79"/>
    </row>
    <row customHeight="1" r="80" ht="20.25">
      <c t="s" s="283" r="A80">
        <v>6</v>
      </c>
      <c s="205" r="B80"/>
      <c t="s" s="344" r="C80">
        <v>59</v>
      </c>
      <c t="s" s="283" r="D80">
        <v>61</v>
      </c>
      <c t="s" s="283" r="E80">
        <v>62</v>
      </c>
      <c t="s" s="283" r="F80">
        <v>10</v>
      </c>
      <c t="b" s="191" r="G80">
        <v>1</v>
      </c>
      <c s="148" r="H80"/>
      <c s="96" r="I80"/>
      <c s="129" r="J80">
        <v>4</v>
      </c>
      <c s="273" r="K80">
        <v>4</v>
      </c>
      <c r="L80">
        <v>4</v>
      </c>
      <c r="M80">
        <v>4</v>
      </c>
      <c s="305" r="N80">
        <v>4</v>
      </c>
      <c s="305" r="O80">
        <v>4</v>
      </c>
      <c s="305" r="P80">
        <v>4</v>
      </c>
      <c s="305" r="Q80">
        <f>0+4</f>
        <v>4</v>
      </c>
      <c r="R80">
        <f>0+4</f>
        <v>4</v>
      </c>
      <c r="S80">
        <f>0+4</f>
        <v>4</v>
      </c>
    </row>
    <row customHeight="1" r="81" ht="20.25">
      <c t="s" s="283" r="A81">
        <v>6</v>
      </c>
      <c s="205" r="B81"/>
      <c t="s" s="344" r="C81">
        <v>7</v>
      </c>
      <c t="s" s="283" r="D81">
        <v>61</v>
      </c>
      <c t="s" s="283" r="E81">
        <v>62</v>
      </c>
      <c t="s" s="283" r="F81">
        <v>10</v>
      </c>
      <c t="b" s="191" r="G81">
        <v>1</v>
      </c>
      <c s="148" r="H81"/>
      <c s="96" r="I81"/>
      <c s="129" r="J81">
        <v>4</v>
      </c>
      <c s="273" r="K81">
        <v>4</v>
      </c>
      <c r="L81">
        <v>4</v>
      </c>
      <c r="M81">
        <v>4</v>
      </c>
      <c s="305" r="N81">
        <v>4</v>
      </c>
      <c s="305" r="O81">
        <f>4-2</f>
        <v>2</v>
      </c>
      <c s="305" r="P81">
        <f>4-2</f>
        <v>2</v>
      </c>
      <c s="305" r="Q81">
        <f>0+2</f>
        <v>2</v>
      </c>
      <c r="R81">
        <f>0+2</f>
        <v>2</v>
      </c>
      <c r="S81">
        <f>0+2</f>
        <v>2</v>
      </c>
      <c s="305" r="T81">
        <v>0</v>
      </c>
      <c s="305" r="U81">
        <v>2</v>
      </c>
      <c s="305" r="V81">
        <v>0</v>
      </c>
      <c s="305" r="W81">
        <v>0</v>
      </c>
      <c s="305" r="X81"/>
      <c s="305" r="Y81"/>
      <c s="305" r="Z81"/>
      <c s="305" r="AA81"/>
      <c s="305" r="AB81"/>
      <c s="305" r="AC81"/>
    </row>
    <row customHeight="1" r="82" ht="20.25">
      <c t="s" s="283" r="A82">
        <v>6</v>
      </c>
      <c s="205" r="B82"/>
      <c t="s" s="344" r="C82">
        <v>44</v>
      </c>
      <c t="s" s="283" r="D82">
        <v>61</v>
      </c>
      <c t="s" s="283" r="E82">
        <v>62</v>
      </c>
      <c t="s" s="283" r="F82">
        <v>10</v>
      </c>
      <c t="b" s="191" r="G82">
        <v>1</v>
      </c>
      <c s="148" r="H82"/>
      <c s="96" r="I82"/>
      <c s="129" r="J82">
        <v>4</v>
      </c>
      <c s="273" r="K82">
        <v>4</v>
      </c>
      <c r="L82">
        <v>4</v>
      </c>
      <c r="M82">
        <v>4</v>
      </c>
      <c s="305" r="N82">
        <v>4</v>
      </c>
      <c s="305" r="O82">
        <f>4-2</f>
        <v>2</v>
      </c>
      <c s="305" r="P82">
        <v>0</v>
      </c>
      <c s="305" r="Q82">
        <v>0</v>
      </c>
      <c r="R82">
        <v>0</v>
      </c>
      <c r="S82">
        <v>4</v>
      </c>
      <c s="305" r="T82">
        <v>4</v>
      </c>
      <c s="305" r="U82">
        <v>4</v>
      </c>
      <c s="305" r="V82">
        <f>0+4</f>
        <v>4</v>
      </c>
      <c s="305" r="W82">
        <f>0+2</f>
        <v>2</v>
      </c>
      <c s="305" r="X82"/>
      <c s="305" r="Y82"/>
      <c s="305" r="Z82"/>
      <c s="305" r="AA82"/>
      <c s="305" r="AB82"/>
      <c s="305" r="AC82"/>
    </row>
    <row customHeight="1" r="83" ht="20.25">
      <c t="s" s="283" r="A83">
        <v>6</v>
      </c>
      <c s="205" r="B83"/>
      <c t="s" s="344" r="C83">
        <v>14</v>
      </c>
      <c t="s" s="283" r="D83">
        <v>61</v>
      </c>
      <c t="s" s="283" r="E83">
        <v>62</v>
      </c>
      <c t="s" s="283" r="F83">
        <v>13</v>
      </c>
      <c t="b" s="191" r="G83">
        <v>1</v>
      </c>
      <c s="148" r="H83"/>
      <c s="96" r="I83"/>
      <c s="129" r="J83">
        <v>14</v>
      </c>
      <c s="273" r="K83">
        <v>16</v>
      </c>
      <c r="L83">
        <v>20</v>
      </c>
      <c r="M83">
        <v>20</v>
      </c>
      <c s="305" r="N83">
        <v>14</v>
      </c>
      <c s="305" r="O83">
        <v>12</v>
      </c>
      <c s="305" r="P83">
        <f>6+2</f>
        <v>8</v>
      </c>
      <c s="305" r="Q83">
        <f>0+10</f>
        <v>10</v>
      </c>
      <c r="R83">
        <f>0+10</f>
        <v>10</v>
      </c>
      <c r="S83">
        <f>0+10</f>
        <v>10</v>
      </c>
      <c s="305" r="T83">
        <v>10</v>
      </c>
      <c s="305" r="U83">
        <v>10</v>
      </c>
      <c s="305" r="V83">
        <v>0</v>
      </c>
      <c s="305" r="W83">
        <v>0</v>
      </c>
      <c s="305" r="X83"/>
      <c s="305" r="Y83"/>
      <c s="305" r="Z83"/>
      <c s="305" r="AA83"/>
      <c s="305" r="AB83"/>
      <c s="305" r="AC83"/>
    </row>
    <row customHeight="1" r="84" ht="20.25">
      <c t="s" s="283" r="A84">
        <v>6</v>
      </c>
      <c s="205" r="B84"/>
      <c t="s" s="344" r="C84">
        <v>12</v>
      </c>
      <c t="s" s="283" r="D84">
        <v>61</v>
      </c>
      <c t="s" s="283" r="E84">
        <v>62</v>
      </c>
      <c t="s" s="283" r="F84">
        <v>13</v>
      </c>
      <c t="b" s="191" r="G84">
        <v>1</v>
      </c>
      <c s="148" r="H84"/>
      <c s="96" r="I84"/>
      <c s="129" r="J84">
        <v>18</v>
      </c>
      <c s="273" r="K84">
        <v>24</v>
      </c>
      <c r="L84">
        <v>16</v>
      </c>
      <c r="M84">
        <v>16</v>
      </c>
      <c s="305" r="N84">
        <v>6</v>
      </c>
      <c s="305" r="O84">
        <v>4</v>
      </c>
      <c s="305" r="P84">
        <v>4</v>
      </c>
      <c s="305" r="Q84">
        <f>0+2</f>
        <v>2</v>
      </c>
      <c r="R84">
        <f>0+2</f>
        <v>2</v>
      </c>
      <c r="S84">
        <f>0+2</f>
        <v>2</v>
      </c>
      <c s="305" r="T84">
        <v>0</v>
      </c>
      <c s="305" r="U84">
        <v>0</v>
      </c>
      <c s="305" r="V84">
        <v>0</v>
      </c>
      <c s="305" r="W84">
        <v>0</v>
      </c>
      <c s="305" r="X84"/>
      <c s="305" r="Y84"/>
      <c s="305" r="Z84"/>
      <c s="305" r="AA84"/>
      <c s="305" r="AB84"/>
      <c s="305" r="AC84"/>
    </row>
    <row customHeight="1" r="85" ht="20.25">
      <c t="s" s="283" r="A85">
        <v>6</v>
      </c>
      <c s="205" r="B85"/>
      <c t="s" s="344" r="C85">
        <v>15</v>
      </c>
      <c t="s" s="283" r="D85">
        <v>61</v>
      </c>
      <c t="s" s="283" r="E85">
        <v>62</v>
      </c>
      <c t="s" s="283" r="F85">
        <v>16</v>
      </c>
      <c t="b" s="191" r="G85">
        <v>1</v>
      </c>
      <c s="148" r="H85"/>
      <c s="96" r="I85"/>
      <c s="129" r="J85">
        <v>0</v>
      </c>
      <c s="273" r="K85">
        <v>0</v>
      </c>
      <c r="L85">
        <v>0</v>
      </c>
      <c r="M85">
        <v>0</v>
      </c>
      <c s="305" r="N85">
        <v>0</v>
      </c>
      <c s="305" r="O85">
        <v>0</v>
      </c>
      <c s="305" r="P85">
        <f>0+12</f>
        <v>12</v>
      </c>
      <c s="305" r="Q85">
        <f>0+24</f>
        <v>24</v>
      </c>
      <c r="R85">
        <f>(0+24)+16</f>
        <v>40</v>
      </c>
      <c r="S85">
        <f>(0+12)+20</f>
        <v>32</v>
      </c>
      <c s="305" r="T85">
        <v>20</v>
      </c>
      <c s="305" r="U85">
        <v>20</v>
      </c>
      <c s="305" r="V85">
        <f>0+20</f>
        <v>20</v>
      </c>
      <c s="305" r="W85">
        <f>0+4</f>
        <v>4</v>
      </c>
      <c s="305" r="X85"/>
      <c s="305" r="Y85"/>
      <c s="305" r="Z85"/>
      <c s="305" r="AA85"/>
      <c s="305" r="AB85"/>
      <c s="305" r="AC85"/>
    </row>
    <row customHeight="1" r="86" ht="20.25">
      <c t="s" s="283" r="A86">
        <v>6</v>
      </c>
      <c s="205" r="B86"/>
      <c t="s" s="344" r="C86">
        <v>63</v>
      </c>
      <c t="s" s="283" r="D86">
        <v>61</v>
      </c>
      <c t="s" s="283" r="E86">
        <v>62</v>
      </c>
      <c t="s" s="283" r="F86">
        <v>16</v>
      </c>
      <c t="b" s="191" r="G86">
        <v>1</v>
      </c>
      <c s="148" r="H86"/>
      <c s="96" r="I86"/>
      <c s="129" r="J86">
        <v>0</v>
      </c>
      <c s="273" r="K86">
        <v>0</v>
      </c>
      <c r="L86">
        <v>0</v>
      </c>
      <c r="M86">
        <v>16</v>
      </c>
      <c s="305" r="N86">
        <v>18</v>
      </c>
      <c s="305" r="O86">
        <f>18+2</f>
        <v>20</v>
      </c>
      <c s="305" r="P86">
        <f>18+2</f>
        <v>20</v>
      </c>
      <c s="305" r="Q86">
        <f>40-40</f>
        <v>0</v>
      </c>
      <c r="R86">
        <f>40-40</f>
        <v>0</v>
      </c>
      <c r="S86">
        <f>(0+20)-20</f>
        <v>0</v>
      </c>
      <c s="305" r="T86">
        <v>0</v>
      </c>
      <c s="305" r="U86">
        <v>0</v>
      </c>
      <c s="305" r="V86">
        <v>0</v>
      </c>
      <c s="305" r="W86">
        <v>0</v>
      </c>
      <c s="305" r="X86"/>
      <c s="305" r="Y86"/>
      <c s="305" r="Z86"/>
      <c s="305" r="AA86"/>
      <c s="305" r="AB86"/>
      <c s="305" r="AC86"/>
    </row>
    <row customHeight="1" r="87" ht="20.25">
      <c t="s" s="283" r="A87">
        <v>6</v>
      </c>
      <c s="205" r="B87"/>
      <c t="s" s="344" r="C87">
        <v>41</v>
      </c>
      <c t="s" s="283" r="D87">
        <v>61</v>
      </c>
      <c t="s" s="283" r="E87">
        <v>64</v>
      </c>
      <c t="s" s="283" r="F87">
        <v>32</v>
      </c>
      <c t="b" s="191" r="G87">
        <v>1</v>
      </c>
      <c s="148" r="H87"/>
      <c s="96" r="I87"/>
      <c s="129" r="J87"/>
      <c s="273" r="K87"/>
      <c s="305" r="N87"/>
      <c s="305" r="O87"/>
      <c s="305" r="P87"/>
      <c s="305" r="Q87">
        <v>0</v>
      </c>
      <c s="247" r="R87">
        <v>0</v>
      </c>
      <c s="247" r="S87">
        <v>0</v>
      </c>
      <c s="305" r="T87">
        <v>4</v>
      </c>
      <c s="305" r="U87">
        <v>4</v>
      </c>
      <c s="305" r="V87">
        <v>4</v>
      </c>
      <c s="305" r="W87">
        <f>4-4</f>
        <v>0</v>
      </c>
      <c s="305" r="X87">
        <f>4-4</f>
        <v>0</v>
      </c>
      <c r="Y87">
        <v>0</v>
      </c>
      <c r="Z87">
        <v>0</v>
      </c>
      <c r="AA87">
        <v>0</v>
      </c>
      <c r="AB87">
        <v>0</v>
      </c>
      <c r="AC87">
        <v>0</v>
      </c>
      <c r="AD87">
        <v>0</v>
      </c>
      <c r="AE87">
        <v>0</v>
      </c>
      <c r="AF87">
        <v>0</v>
      </c>
      <c r="AG87">
        <v>0</v>
      </c>
      <c s="192" r="AH87"/>
      <c s="192" r="AI87"/>
      <c s="192" r="AJ87"/>
    </row>
    <row customHeight="1" r="88" ht="20.25">
      <c t="s" s="283" r="A88">
        <v>6</v>
      </c>
      <c s="205" r="B88"/>
      <c t="s" s="344" r="C88">
        <v>65</v>
      </c>
      <c t="s" s="283" r="D88">
        <v>61</v>
      </c>
      <c t="s" s="283" r="E88">
        <v>64</v>
      </c>
      <c t="s" s="283" r="F88">
        <v>24</v>
      </c>
      <c t="b" s="191" r="G88">
        <v>1</v>
      </c>
      <c s="148" r="H88"/>
      <c s="96" r="I88"/>
      <c s="129" r="J88"/>
      <c s="273" r="K88"/>
      <c s="305" r="N88"/>
      <c s="305" r="O88"/>
      <c s="305" r="P88"/>
      <c s="192" r="Q88">
        <v>0</v>
      </c>
      <c s="192" r="R88">
        <v>40</v>
      </c>
      <c s="192" r="S88">
        <v>40</v>
      </c>
      <c s="305" r="T88">
        <v>15</v>
      </c>
      <c s="305" r="U88">
        <v>0</v>
      </c>
      <c s="305" r="V88">
        <v>0</v>
      </c>
      <c s="305" r="W88">
        <v>10</v>
      </c>
      <c s="305" r="X88">
        <v>0</v>
      </c>
      <c s="305" r="Y88">
        <v>10</v>
      </c>
      <c s="305" r="Z88">
        <v>10</v>
      </c>
      <c s="305" r="AA88">
        <v>0</v>
      </c>
      <c s="305" r="AB88">
        <v>0</v>
      </c>
      <c s="305" r="AC88">
        <v>0</v>
      </c>
      <c s="305" r="AD88">
        <v>0</v>
      </c>
      <c s="305" r="AE88">
        <v>0</v>
      </c>
      <c r="AF88">
        <v>0</v>
      </c>
      <c r="AG88">
        <v>0</v>
      </c>
      <c r="AH88">
        <v>0</v>
      </c>
      <c r="AI88">
        <v>0</v>
      </c>
      <c r="AJ88">
        <v>0</v>
      </c>
      <c r="AK88">
        <v>0</v>
      </c>
      <c r="AL88">
        <v>0</v>
      </c>
      <c r="AM88">
        <v>0</v>
      </c>
      <c r="AN88">
        <v>0</v>
      </c>
      <c s="305" r="AO88">
        <v>0</v>
      </c>
      <c s="305" r="AP88">
        <v>0</v>
      </c>
      <c s="305" r="AQ88">
        <v>0</v>
      </c>
      <c s="305" r="AR88">
        <v>0</v>
      </c>
      <c s="305" r="AS88">
        <v>0</v>
      </c>
      <c s="93" r="AT88">
        <v>0</v>
      </c>
      <c s="283" r="BC88"/>
      <c s="283" r="BD88"/>
      <c s="283" r="BE88"/>
      <c s="283" r="BF88"/>
      <c s="283" r="BG88"/>
    </row>
    <row customHeight="1" r="89" ht="20.25">
      <c t="s" s="283" r="A89">
        <v>6</v>
      </c>
      <c s="205" r="B89"/>
      <c t="s" s="344" r="C89">
        <v>18</v>
      </c>
      <c t="s" s="283" r="D89">
        <v>66</v>
      </c>
      <c t="s" s="283" r="E89">
        <v>67</v>
      </c>
      <c t="s" s="283" r="F89">
        <v>13</v>
      </c>
      <c t="b" s="191" r="G89">
        <v>1</v>
      </c>
      <c s="148" r="H89">
        <f>(18-4)-2</f>
        <v>12</v>
      </c>
      <c s="67" r="I89">
        <v>18</v>
      </c>
      <c s="67" r="J89">
        <v>18</v>
      </c>
      <c s="67" r="K89">
        <v>18</v>
      </c>
      <c s="67" r="L89">
        <v>14</v>
      </c>
      <c s="67" r="M89">
        <v>14</v>
      </c>
      <c s="67" r="N89">
        <v>14</v>
      </c>
      <c s="67" r="O89">
        <f>14+6</f>
        <v>20</v>
      </c>
      <c s="67" r="P89">
        <f>14+6</f>
        <v>20</v>
      </c>
      <c s="305" r="Q89">
        <v>0</v>
      </c>
      <c r="R89">
        <f>0+4</f>
        <v>4</v>
      </c>
    </row>
    <row customHeight="1" r="90" ht="20.25">
      <c t="s" s="283" r="A90">
        <v>6</v>
      </c>
      <c s="205" r="B90"/>
      <c t="s" s="344" r="C90">
        <v>12</v>
      </c>
      <c t="s" s="283" r="D90">
        <v>66</v>
      </c>
      <c t="s" s="283" r="E90">
        <v>67</v>
      </c>
      <c t="s" s="283" r="F90">
        <v>13</v>
      </c>
      <c t="b" s="191" r="G90">
        <v>1</v>
      </c>
      <c s="148" r="H90">
        <v>6</v>
      </c>
      <c s="67" r="I90">
        <v>6</v>
      </c>
      <c s="67" r="J90">
        <v>4</v>
      </c>
      <c s="67" r="K90">
        <v>4</v>
      </c>
      <c s="67" r="L90">
        <v>2</v>
      </c>
      <c s="67" r="M90">
        <v>2</v>
      </c>
      <c s="67" r="N90">
        <v>2</v>
      </c>
      <c s="67" r="O90">
        <v>2</v>
      </c>
      <c s="225" r="P90">
        <v>2</v>
      </c>
      <c s="66" r="Q90">
        <f>0+2</f>
        <v>2</v>
      </c>
      <c s="96" r="R90">
        <v>0</v>
      </c>
      <c s="273" r="S90"/>
    </row>
    <row customHeight="1" r="91" ht="20.25">
      <c t="s" s="283" r="A91">
        <v>6</v>
      </c>
      <c s="205" r="B91"/>
      <c t="s" s="344" r="C91">
        <v>59</v>
      </c>
      <c t="s" s="283" r="D91">
        <v>66</v>
      </c>
      <c t="s" s="283" r="E91">
        <v>67</v>
      </c>
      <c t="s" s="283" r="F91">
        <v>10</v>
      </c>
      <c t="b" s="191" r="G91">
        <v>1</v>
      </c>
      <c s="148" r="H91">
        <f>2-2</f>
        <v>0</v>
      </c>
      <c s="67" r="I91">
        <v>2</v>
      </c>
      <c s="67" r="J91">
        <v>2</v>
      </c>
      <c s="67" r="K91">
        <v>2</v>
      </c>
      <c s="67" r="L91">
        <v>1</v>
      </c>
      <c s="67" r="M91">
        <v>1</v>
      </c>
      <c s="67" r="N91">
        <v>1</v>
      </c>
      <c s="67" r="O91">
        <f>1+2</f>
        <v>3</v>
      </c>
      <c s="225" r="P91">
        <f>1+2</f>
        <v>3</v>
      </c>
      <c s="66" r="Q91">
        <v>0</v>
      </c>
      <c s="96" r="R91">
        <v>0</v>
      </c>
      <c s="273" r="S91"/>
    </row>
    <row customHeight="1" r="92" ht="20.25">
      <c t="s" s="283" r="A92">
        <v>6</v>
      </c>
      <c s="205" r="B92"/>
      <c t="s" s="344" r="C92">
        <v>7</v>
      </c>
      <c t="s" s="283" r="D92">
        <v>66</v>
      </c>
      <c t="s" s="283" r="E92">
        <v>67</v>
      </c>
      <c t="s" s="283" r="F92">
        <v>10</v>
      </c>
      <c t="b" s="191" r="G92">
        <v>1</v>
      </c>
      <c s="148" r="H92">
        <v>2</v>
      </c>
      <c s="67" r="I92">
        <v>2</v>
      </c>
      <c s="67" r="J92">
        <v>2</v>
      </c>
      <c s="67" r="K92">
        <v>2</v>
      </c>
      <c s="67" r="L92">
        <v>1</v>
      </c>
      <c s="67" r="M92">
        <v>1</v>
      </c>
      <c s="67" r="N92">
        <v>1</v>
      </c>
      <c s="67" r="O92">
        <v>1</v>
      </c>
      <c s="225" r="P92">
        <v>1</v>
      </c>
      <c s="66" r="Q92">
        <f>0+1</f>
        <v>1</v>
      </c>
      <c s="96" r="R92">
        <v>0</v>
      </c>
      <c s="273" r="S92"/>
    </row>
    <row customHeight="1" r="93" ht="20.25">
      <c t="s" s="283" r="A93">
        <v>6</v>
      </c>
      <c s="205" r="B93"/>
      <c t="s" s="344" r="C93">
        <v>63</v>
      </c>
      <c t="s" s="283" r="D93">
        <v>66</v>
      </c>
      <c t="s" s="283" r="E93">
        <v>67</v>
      </c>
      <c t="s" s="283" r="F93">
        <v>16</v>
      </c>
      <c t="b" s="191" r="G93">
        <v>1</v>
      </c>
      <c s="148" r="H93">
        <f>18-6</f>
        <v>12</v>
      </c>
      <c s="67" r="I93">
        <v>18</v>
      </c>
      <c s="67" r="J93">
        <v>18</v>
      </c>
      <c s="67" r="K93">
        <v>18</v>
      </c>
      <c s="67" r="L93">
        <v>18</v>
      </c>
      <c s="67" r="M93">
        <v>18</v>
      </c>
      <c s="67" r="N93">
        <v>18</v>
      </c>
      <c s="67" r="O93">
        <v>18</v>
      </c>
      <c s="225" r="P93">
        <v>18</v>
      </c>
      <c s="66" r="Q93">
        <f>0+40</f>
        <v>40</v>
      </c>
      <c s="96" r="R93">
        <f>0+8</f>
        <v>8</v>
      </c>
      <c s="273" r="S93"/>
    </row>
    <row customHeight="1" r="94" ht="20.25">
      <c t="s" s="283" r="A94">
        <v>6</v>
      </c>
      <c s="205" r="B94"/>
      <c t="s" s="344" r="C94">
        <v>15</v>
      </c>
      <c t="s" s="283" r="D94">
        <v>66</v>
      </c>
      <c t="s" s="283" r="E94">
        <v>67</v>
      </c>
      <c t="s" s="283" r="F94">
        <v>16</v>
      </c>
      <c t="b" s="191" r="G94">
        <v>1</v>
      </c>
      <c s="66" r="H94">
        <v>0</v>
      </c>
      <c r="I94">
        <v>0</v>
      </c>
      <c r="J94">
        <v>0</v>
      </c>
      <c r="K94">
        <v>0</v>
      </c>
      <c r="L94">
        <v>0</v>
      </c>
      <c r="M94">
        <v>0</v>
      </c>
      <c s="305" r="N94">
        <v>0</v>
      </c>
      <c s="305" r="O94">
        <f>0+4</f>
        <v>4</v>
      </c>
      <c s="337" r="P94">
        <f>0+4</f>
        <v>4</v>
      </c>
      <c s="66" r="Q94">
        <v>0</v>
      </c>
      <c s="96" r="R94">
        <v>0</v>
      </c>
      <c s="273" r="S94"/>
    </row>
    <row customHeight="1" r="95" ht="20.25">
      <c t="s" s="196" r="A95">
        <v>55</v>
      </c>
      <c s="16" r="B95"/>
      <c t="s" s="196" r="C95">
        <v>20</v>
      </c>
      <c t="s" s="196" r="D95">
        <v>66</v>
      </c>
      <c t="s" s="196" r="E95">
        <v>68</v>
      </c>
      <c t="s" s="196" r="F95">
        <v>10</v>
      </c>
      <c t="b" s="266" r="G95">
        <v>0</v>
      </c>
      <c s="6" r="H95"/>
      <c s="4" r="I95"/>
      <c s="169" r="J95"/>
      <c s="169" r="K95"/>
      <c s="169" r="L95"/>
      <c s="169" r="M95"/>
      <c s="169" r="N95">
        <v>0</v>
      </c>
      <c s="169" r="O95">
        <v>0</v>
      </c>
      <c s="274" r="P95">
        <v>0</v>
      </c>
      <c s="24" r="Q95">
        <v>0</v>
      </c>
      <c s="274" r="R95">
        <v>0</v>
      </c>
      <c s="24" r="S95">
        <v>0</v>
      </c>
      <c s="169" r="T95">
        <v>0</v>
      </c>
      <c s="169" r="U95">
        <v>0</v>
      </c>
      <c s="169" r="V95">
        <v>0</v>
      </c>
      <c s="169" r="W95">
        <v>0</v>
      </c>
      <c s="169" r="X95">
        <v>0</v>
      </c>
      <c s="169" r="Y95">
        <v>0</v>
      </c>
      <c s="169" r="Z95">
        <v>0</v>
      </c>
      <c s="169" r="AA95">
        <v>0</v>
      </c>
      <c s="169" r="AB95">
        <v>0</v>
      </c>
      <c s="169" r="AC95">
        <v>0</v>
      </c>
      <c s="169" r="AD95">
        <v>0</v>
      </c>
      <c s="169" r="AE95">
        <v>0</v>
      </c>
      <c s="169" r="AF95">
        <v>0</v>
      </c>
      <c s="4" r="AG95"/>
      <c s="4" r="AH95"/>
      <c s="4" r="AI95"/>
      <c s="4" r="AJ95"/>
      <c s="4" r="AK95"/>
      <c s="4" r="AL95"/>
      <c s="4" r="AM95"/>
    </row>
    <row customHeight="1" r="96" ht="20.25">
      <c t="s" s="196" r="A96">
        <v>55</v>
      </c>
      <c s="16" r="B96"/>
      <c t="s" s="196" r="C96">
        <v>7</v>
      </c>
      <c t="s" s="196" r="D96">
        <v>66</v>
      </c>
      <c t="s" s="196" r="E96">
        <v>68</v>
      </c>
      <c t="s" s="196" r="F96">
        <v>10</v>
      </c>
      <c t="b" s="266" r="G96">
        <v>0</v>
      </c>
      <c s="6" r="H96"/>
      <c s="4" r="I96"/>
      <c s="169" r="J96"/>
      <c s="169" r="K96"/>
      <c s="169" r="L96"/>
      <c s="169" r="M96"/>
      <c s="169" r="N96">
        <v>0</v>
      </c>
      <c s="169" r="O96">
        <v>0</v>
      </c>
      <c s="169" r="P96">
        <v>0</v>
      </c>
      <c s="169" r="Q96">
        <v>0</v>
      </c>
      <c s="169" r="R96">
        <v>0</v>
      </c>
      <c s="169" r="S96">
        <v>0</v>
      </c>
      <c s="169" r="T96">
        <v>0</v>
      </c>
      <c s="169" r="U96">
        <v>0</v>
      </c>
      <c s="169" r="V96">
        <v>0</v>
      </c>
      <c s="169" r="W96">
        <v>0</v>
      </c>
      <c s="169" r="X96">
        <v>0</v>
      </c>
      <c s="169" r="Y96">
        <v>0</v>
      </c>
      <c s="169" r="Z96">
        <v>0</v>
      </c>
      <c s="169" r="AA96">
        <v>0</v>
      </c>
      <c s="169" r="AB96">
        <v>0</v>
      </c>
      <c s="169" r="AC96">
        <v>0</v>
      </c>
      <c s="169" r="AD96">
        <v>0</v>
      </c>
      <c s="169" r="AE96">
        <v>0</v>
      </c>
      <c s="169" r="AF96">
        <v>0</v>
      </c>
      <c s="4" r="AG96"/>
      <c s="4" r="AH96"/>
      <c s="4" r="AI96"/>
      <c s="4" r="AJ96"/>
      <c s="4" r="AK96"/>
      <c s="4" r="AL96"/>
      <c s="4" r="AM96"/>
    </row>
    <row customHeight="1" r="97" ht="20.25">
      <c t="s" s="196" r="A97">
        <v>55</v>
      </c>
      <c s="16" r="B97"/>
      <c t="s" s="196" r="C97">
        <v>59</v>
      </c>
      <c t="s" s="196" r="D97">
        <v>66</v>
      </c>
      <c t="s" s="196" r="E97">
        <v>68</v>
      </c>
      <c t="s" s="196" r="F97">
        <v>10</v>
      </c>
      <c t="b" s="266" r="G97">
        <v>0</v>
      </c>
      <c s="6" r="H97"/>
      <c s="4" r="I97"/>
      <c s="169" r="J97"/>
      <c s="169" r="K97"/>
      <c s="274" r="L97"/>
      <c s="24" r="M97"/>
      <c s="169" r="N97">
        <v>24</v>
      </c>
      <c s="169" r="O97">
        <v>32</v>
      </c>
      <c s="274" r="P97">
        <v>32</v>
      </c>
      <c s="179" r="Q97">
        <v>20</v>
      </c>
      <c s="24" r="R97">
        <v>20</v>
      </c>
      <c s="169" r="S97">
        <v>20</v>
      </c>
      <c s="169" r="T97">
        <v>20</v>
      </c>
      <c s="169" r="U97">
        <v>20</v>
      </c>
      <c s="169" r="V97">
        <v>20</v>
      </c>
      <c s="169" r="W97">
        <v>20</v>
      </c>
      <c s="169" r="X97">
        <v>20</v>
      </c>
      <c s="169" r="Y97">
        <v>20</v>
      </c>
      <c s="169" r="Z97">
        <v>20</v>
      </c>
      <c s="169" r="AA97">
        <v>20</v>
      </c>
      <c s="169" r="AB97">
        <v>20</v>
      </c>
      <c s="169" r="AC97">
        <v>20</v>
      </c>
      <c s="169" r="AD97">
        <v>20</v>
      </c>
      <c s="169" r="AE97">
        <v>20</v>
      </c>
      <c s="169" r="AF97">
        <v>20</v>
      </c>
      <c s="4" r="AG97"/>
      <c s="4" r="AH97"/>
      <c s="4" r="AI97"/>
      <c s="4" r="AJ97"/>
      <c s="4" r="AK97"/>
      <c s="4" r="AL97"/>
      <c s="4" r="AM97"/>
    </row>
    <row customHeight="1" r="98" ht="20.25">
      <c t="s" s="196" r="A98">
        <v>55</v>
      </c>
      <c s="16" r="B98"/>
      <c t="s" s="282" r="C98">
        <v>12</v>
      </c>
      <c t="s" s="196" r="D98">
        <v>66</v>
      </c>
      <c t="s" s="196" r="E98">
        <v>68</v>
      </c>
      <c t="s" s="196" r="F98">
        <v>13</v>
      </c>
      <c t="b" s="266" r="G98">
        <v>0</v>
      </c>
      <c s="6" r="H98"/>
      <c s="4" r="I98"/>
      <c s="169" r="J98"/>
      <c s="169" r="K98"/>
      <c s="169" r="L98"/>
      <c s="169" r="M98"/>
      <c s="169" r="N98">
        <v>20</v>
      </c>
      <c s="169" r="O98">
        <v>20</v>
      </c>
      <c s="169" r="P98">
        <v>20</v>
      </c>
      <c s="169" r="Q98">
        <v>20</v>
      </c>
      <c s="169" r="R98">
        <v>20</v>
      </c>
      <c s="169" r="S98">
        <v>20</v>
      </c>
      <c s="169" r="T98">
        <v>0</v>
      </c>
      <c s="169" r="U98">
        <v>0</v>
      </c>
      <c s="169" r="V98">
        <v>0</v>
      </c>
      <c s="169" r="W98">
        <v>0</v>
      </c>
      <c s="169" r="X98">
        <v>0</v>
      </c>
      <c s="169" r="Y98">
        <v>0</v>
      </c>
      <c s="169" r="Z98">
        <v>0</v>
      </c>
      <c s="169" r="AA98">
        <v>0</v>
      </c>
      <c s="169" r="AB98">
        <v>0</v>
      </c>
      <c s="169" r="AC98">
        <v>0</v>
      </c>
      <c s="169" r="AD98">
        <v>0</v>
      </c>
      <c s="169" r="AE98">
        <v>0</v>
      </c>
      <c s="169" r="AF98">
        <v>0</v>
      </c>
      <c s="4" r="AG98"/>
      <c s="4" r="AH98"/>
      <c s="4" r="AI98"/>
      <c s="4" r="AJ98"/>
      <c s="4" r="AK98"/>
      <c s="4" r="AL98"/>
      <c s="4" r="AM98"/>
    </row>
    <row customHeight="1" r="99" ht="20.25">
      <c t="s" s="196" r="A99">
        <v>55</v>
      </c>
      <c s="16" r="B99"/>
      <c t="s" s="282" r="C99">
        <v>18</v>
      </c>
      <c t="s" s="196" r="D99">
        <v>66</v>
      </c>
      <c t="s" s="196" r="E99">
        <v>68</v>
      </c>
      <c t="s" s="196" r="F99">
        <v>13</v>
      </c>
      <c t="b" s="266" r="G99">
        <v>0</v>
      </c>
      <c s="6" r="H99"/>
      <c s="4" r="I99"/>
      <c s="169" r="J99"/>
      <c s="169" r="K99"/>
      <c s="169" r="L99"/>
      <c s="169" r="M99"/>
      <c s="169" r="N99">
        <v>20</v>
      </c>
      <c s="169" r="O99">
        <v>40</v>
      </c>
      <c s="169" r="P99">
        <v>40</v>
      </c>
      <c s="169" r="Q99">
        <v>40</v>
      </c>
      <c s="169" r="R99">
        <v>40</v>
      </c>
      <c s="169" r="S99">
        <v>40</v>
      </c>
      <c s="169" r="T99">
        <v>0</v>
      </c>
      <c s="169" r="U99">
        <v>0</v>
      </c>
      <c s="169" r="V99">
        <v>0</v>
      </c>
      <c s="169" r="W99">
        <v>0</v>
      </c>
      <c s="169" r="X99">
        <v>0</v>
      </c>
      <c s="169" r="Y99">
        <v>0</v>
      </c>
      <c s="169" r="Z99">
        <v>0</v>
      </c>
      <c s="169" r="AA99">
        <v>0</v>
      </c>
      <c s="169" r="AB99">
        <v>0</v>
      </c>
      <c s="169" r="AC99">
        <v>0</v>
      </c>
      <c s="169" r="AD99">
        <v>0</v>
      </c>
      <c s="169" r="AE99">
        <v>0</v>
      </c>
      <c s="169" r="AF99">
        <v>0</v>
      </c>
      <c s="4" r="AG99"/>
      <c s="4" r="AH99"/>
      <c s="4" r="AI99"/>
      <c s="4" r="AJ99"/>
      <c s="4" r="AK99"/>
      <c s="4" r="AL99"/>
      <c s="4" r="AM99"/>
    </row>
    <row customHeight="1" r="100" ht="20.25">
      <c t="s" s="196" r="A100">
        <v>55</v>
      </c>
      <c s="16" r="B100"/>
      <c t="str" s="282" r="C100">
        <f> concatenate("TBD ",F100)</f>
        <v>TBD HTML/JS</v>
      </c>
      <c t="s" s="196" r="D100">
        <v>66</v>
      </c>
      <c t="s" s="196" r="E100">
        <v>68</v>
      </c>
      <c t="s" s="196" r="F100">
        <v>16</v>
      </c>
      <c t="b" s="266" r="G100">
        <v>0</v>
      </c>
      <c s="6" r="H100"/>
      <c s="110" r="I100"/>
      <c s="24" r="J100"/>
      <c s="169" r="K100"/>
      <c s="274" r="L100"/>
      <c s="24" r="M100"/>
      <c s="274" r="N100">
        <v>0</v>
      </c>
      <c s="24" r="O100">
        <v>0</v>
      </c>
      <c s="274" r="P100">
        <v>20</v>
      </c>
      <c s="179" r="Q100">
        <v>40</v>
      </c>
      <c s="24" r="R100">
        <v>40</v>
      </c>
      <c s="169" r="S100">
        <v>40</v>
      </c>
      <c s="274" r="T100">
        <v>40</v>
      </c>
      <c s="24" r="U100">
        <v>40</v>
      </c>
      <c s="169" r="V100">
        <v>40</v>
      </c>
      <c s="169" r="W100">
        <v>40</v>
      </c>
      <c s="169" r="X100">
        <v>40</v>
      </c>
      <c s="169" r="Y100">
        <v>40</v>
      </c>
      <c s="169" r="Z100">
        <v>40</v>
      </c>
      <c s="169" r="AA100">
        <v>40</v>
      </c>
      <c s="169" r="AB100">
        <v>40</v>
      </c>
      <c s="169" r="AC100">
        <v>40</v>
      </c>
      <c s="169" r="AD100">
        <v>20</v>
      </c>
      <c s="169" r="AE100">
        <v>20</v>
      </c>
      <c s="169" r="AF100">
        <v>20</v>
      </c>
      <c s="4" r="AG100"/>
      <c s="4" r="AH100"/>
      <c s="4" r="AI100"/>
      <c s="4" r="AJ100"/>
      <c s="4" r="AK100"/>
      <c s="4" r="AL100"/>
      <c s="4" r="AM100"/>
    </row>
    <row customHeight="1" r="101" ht="20.25">
      <c t="s" s="196" r="A101">
        <v>55</v>
      </c>
      <c s="16" r="B101"/>
      <c t="str" s="282" r="C101">
        <f> concatenate("TBD ",F101)</f>
        <v>TBD HTML/JS</v>
      </c>
      <c t="s" s="196" r="D101">
        <v>66</v>
      </c>
      <c t="s" s="196" r="E101">
        <v>68</v>
      </c>
      <c t="s" s="196" r="F101">
        <v>16</v>
      </c>
      <c t="b" s="266" r="G101">
        <v>0</v>
      </c>
      <c s="6" r="H101"/>
      <c s="4" r="I101"/>
      <c s="169" r="J101"/>
      <c s="169" r="K101"/>
      <c s="169" r="L101"/>
      <c s="169" r="M101"/>
      <c s="169" r="N101">
        <v>0</v>
      </c>
      <c s="169" r="O101">
        <v>0</v>
      </c>
      <c s="169" r="P101">
        <v>0</v>
      </c>
      <c s="169" r="Q101">
        <v>0</v>
      </c>
      <c s="169" r="R101">
        <v>0</v>
      </c>
      <c s="169" r="S101">
        <v>0</v>
      </c>
      <c s="169" r="T101">
        <v>0</v>
      </c>
      <c s="169" r="U101">
        <v>0</v>
      </c>
      <c s="169" r="V101">
        <v>0</v>
      </c>
      <c s="169" r="W101">
        <v>0</v>
      </c>
      <c s="169" r="X101">
        <v>20</v>
      </c>
      <c s="169" r="Y101">
        <v>20</v>
      </c>
      <c s="169" r="Z101">
        <v>20</v>
      </c>
      <c s="169" r="AA101">
        <v>20</v>
      </c>
      <c s="169" r="AB101">
        <v>20</v>
      </c>
      <c s="169" r="AC101">
        <v>20</v>
      </c>
      <c s="169" r="AD101">
        <v>0</v>
      </c>
      <c s="169" r="AE101">
        <v>0</v>
      </c>
      <c s="169" r="AF101">
        <v>0</v>
      </c>
      <c s="4" r="AG101"/>
      <c s="4" r="AH101"/>
      <c s="4" r="AI101"/>
      <c s="4" r="AJ101"/>
      <c s="4" r="AK101"/>
      <c s="4" r="AL101"/>
      <c s="4" r="AM101"/>
    </row>
    <row customHeight="1" r="102" ht="20.25">
      <c t="s" s="196" r="A102">
        <v>55</v>
      </c>
      <c s="16" r="B102"/>
      <c t="str" s="282" r="C102">
        <f> concatenate("TBD ",F102)</f>
        <v>TBD Rails</v>
      </c>
      <c t="s" s="196" r="D102">
        <v>66</v>
      </c>
      <c t="s" s="196" r="E102">
        <v>68</v>
      </c>
      <c t="s" s="196" r="F102">
        <v>32</v>
      </c>
      <c t="b" s="266" r="G102">
        <v>0</v>
      </c>
      <c s="6" r="H102"/>
      <c s="4" r="I102"/>
      <c s="169" r="J102"/>
      <c s="169" r="K102"/>
      <c s="169" r="L102"/>
      <c s="169" r="M102"/>
      <c s="169" r="N102">
        <v>0</v>
      </c>
      <c s="169" r="O102">
        <v>0</v>
      </c>
      <c s="169" r="P102">
        <v>0</v>
      </c>
      <c s="169" r="Q102">
        <v>0</v>
      </c>
      <c s="274" r="R102">
        <v>40</v>
      </c>
      <c s="179" r="S102">
        <v>40</v>
      </c>
      <c s="24" r="T102">
        <v>40</v>
      </c>
      <c s="169" r="U102">
        <v>40</v>
      </c>
      <c s="169" r="V102">
        <v>40</v>
      </c>
      <c s="169" r="W102">
        <v>40</v>
      </c>
      <c s="169" r="X102">
        <v>40</v>
      </c>
      <c s="169" r="Y102">
        <v>40</v>
      </c>
      <c s="169" r="Z102">
        <v>40</v>
      </c>
      <c s="169" r="AA102">
        <v>40</v>
      </c>
      <c s="169" r="AB102">
        <v>40</v>
      </c>
      <c s="169" r="AC102">
        <v>40</v>
      </c>
      <c s="169" r="AD102">
        <v>40</v>
      </c>
      <c s="169" r="AE102">
        <v>40</v>
      </c>
      <c s="169" r="AF102">
        <v>40</v>
      </c>
      <c s="4" r="AG102"/>
      <c s="4" r="AH102"/>
      <c s="4" r="AI102"/>
      <c s="4" r="AJ102"/>
      <c s="4" r="AK102"/>
      <c s="4" r="AL102"/>
      <c s="4" r="AM102"/>
    </row>
    <row customHeight="1" r="103" ht="20.25">
      <c t="s" s="196" r="A103">
        <v>55</v>
      </c>
      <c s="16" r="B103"/>
      <c t="str" s="282" r="C103">
        <f> concatenate("TBD ",F103)</f>
        <v>TBD Rails</v>
      </c>
      <c t="s" s="196" r="D103">
        <v>66</v>
      </c>
      <c t="s" s="196" r="E103">
        <v>68</v>
      </c>
      <c t="s" s="196" r="F103">
        <v>32</v>
      </c>
      <c t="b" s="266" r="G103">
        <v>0</v>
      </c>
      <c s="6" r="H103"/>
      <c s="4" r="I103"/>
      <c s="169" r="J103"/>
      <c s="169" r="K103"/>
      <c s="169" r="L103"/>
      <c s="169" r="M103"/>
      <c s="169" r="N103">
        <v>0</v>
      </c>
      <c s="169" r="O103">
        <v>0</v>
      </c>
      <c s="169" r="P103">
        <v>0</v>
      </c>
      <c s="169" r="Q103">
        <v>0</v>
      </c>
      <c s="169" r="R103">
        <v>40</v>
      </c>
      <c s="169" r="S103">
        <v>40</v>
      </c>
      <c s="169" r="T103">
        <v>40</v>
      </c>
      <c s="169" r="U103">
        <v>40</v>
      </c>
      <c s="169" r="V103">
        <v>40</v>
      </c>
      <c s="169" r="W103">
        <v>40</v>
      </c>
      <c s="169" r="X103">
        <v>40</v>
      </c>
      <c s="169" r="Y103">
        <v>40</v>
      </c>
      <c s="169" r="Z103">
        <v>40</v>
      </c>
      <c s="169" r="AA103">
        <v>40</v>
      </c>
      <c s="169" r="AB103">
        <v>40</v>
      </c>
      <c s="169" r="AC103">
        <v>40</v>
      </c>
      <c s="169" r="AD103">
        <v>40</v>
      </c>
      <c s="169" r="AE103">
        <v>40</v>
      </c>
      <c s="169" r="AF103">
        <v>40</v>
      </c>
      <c s="4" r="AG103"/>
      <c s="4" r="AH103"/>
      <c s="4" r="AI103"/>
      <c s="4" r="AJ103"/>
      <c s="4" r="AK103"/>
      <c s="4" r="AL103"/>
      <c s="4" r="AM103"/>
    </row>
    <row customHeight="1" r="104" ht="20.25">
      <c t="s" s="196" r="A104">
        <v>55</v>
      </c>
      <c s="16" r="B104"/>
      <c t="str" s="282" r="C104">
        <f> concatenate("TBD ",F104)</f>
        <v>TBD Rails</v>
      </c>
      <c t="s" s="196" r="D104">
        <v>66</v>
      </c>
      <c t="s" s="196" r="E104">
        <v>68</v>
      </c>
      <c t="s" s="196" r="F104">
        <v>32</v>
      </c>
      <c t="b" s="266" r="G104">
        <v>0</v>
      </c>
      <c s="6" r="H104"/>
      <c s="4" r="I104"/>
      <c s="169" r="J104"/>
      <c s="169" r="K104"/>
      <c s="169" r="L104"/>
      <c s="169" r="M104"/>
      <c s="169" r="N104">
        <v>0</v>
      </c>
      <c s="169" r="O104">
        <v>0</v>
      </c>
      <c s="169" r="P104">
        <v>0</v>
      </c>
      <c s="169" r="Q104">
        <v>0</v>
      </c>
      <c s="169" r="R104">
        <v>40</v>
      </c>
      <c s="169" r="S104">
        <v>40</v>
      </c>
      <c s="169" r="T104">
        <v>40</v>
      </c>
      <c s="169" r="U104">
        <v>40</v>
      </c>
      <c s="169" r="V104">
        <v>40</v>
      </c>
      <c s="169" r="W104">
        <v>40</v>
      </c>
      <c s="169" r="X104">
        <v>40</v>
      </c>
      <c s="169" r="Y104">
        <v>40</v>
      </c>
      <c s="169" r="Z104">
        <v>40</v>
      </c>
      <c s="169" r="AA104">
        <v>40</v>
      </c>
      <c s="169" r="AB104">
        <v>40</v>
      </c>
      <c s="169" r="AC104">
        <v>40</v>
      </c>
      <c s="169" r="AD104">
        <v>40</v>
      </c>
      <c s="169" r="AE104">
        <v>40</v>
      </c>
      <c s="169" r="AF104">
        <v>40</v>
      </c>
      <c s="110" r="AG104"/>
      <c s="259" r="AH104"/>
      <c s="4" r="AI104"/>
      <c s="4" r="AJ104"/>
      <c s="4" r="AK104"/>
      <c s="4" r="AL104"/>
      <c s="4" r="AM104"/>
    </row>
    <row customHeight="1" r="105" ht="20.25">
      <c t="s" s="196" r="A105">
        <v>55</v>
      </c>
      <c s="16" r="B105"/>
      <c t="str" s="282" r="C105">
        <f> concatenate("TBD ",F105)</f>
        <v>TBD Rails</v>
      </c>
      <c t="s" s="196" r="D105">
        <v>66</v>
      </c>
      <c t="s" s="196" r="E105">
        <v>68</v>
      </c>
      <c t="s" s="196" r="F105">
        <v>32</v>
      </c>
      <c t="b" s="266" r="G105">
        <v>0</v>
      </c>
      <c s="6" r="H105"/>
      <c s="110" r="I105"/>
      <c s="24" r="J105"/>
      <c s="169" r="K105"/>
      <c s="274" r="L105"/>
      <c s="24" r="M105"/>
      <c s="274" r="N105">
        <v>0</v>
      </c>
      <c s="24" r="O105">
        <v>0</v>
      </c>
      <c s="274" r="P105">
        <v>0</v>
      </c>
      <c s="179" r="Q105">
        <v>0</v>
      </c>
      <c s="24" r="R105">
        <v>40</v>
      </c>
      <c s="169" r="S105">
        <v>40</v>
      </c>
      <c s="274" r="T105">
        <v>40</v>
      </c>
      <c s="24" r="U105">
        <v>40</v>
      </c>
      <c s="169" r="V105">
        <v>40</v>
      </c>
      <c s="169" r="W105">
        <v>40</v>
      </c>
      <c s="169" r="X105">
        <v>40</v>
      </c>
      <c s="169" r="Y105">
        <v>40</v>
      </c>
      <c s="169" r="Z105">
        <v>40</v>
      </c>
      <c s="169" r="AA105">
        <v>40</v>
      </c>
      <c s="169" r="AB105">
        <v>40</v>
      </c>
      <c s="169" r="AC105">
        <v>40</v>
      </c>
      <c s="169" r="AD105">
        <v>40</v>
      </c>
      <c s="169" r="AE105">
        <v>40</v>
      </c>
      <c s="169" r="AF105">
        <v>40</v>
      </c>
      <c s="4" r="AG105"/>
      <c s="4" r="AH105"/>
      <c s="4" r="AI105"/>
      <c s="4" r="AJ105"/>
      <c s="4" r="AK105"/>
      <c s="4" r="AL105"/>
      <c s="4" r="AM105"/>
    </row>
    <row customHeight="1" r="106" ht="20.25">
      <c t="s" s="196" r="A106">
        <v>55</v>
      </c>
      <c s="16" r="B106"/>
      <c t="s" s="196" r="C106">
        <v>26</v>
      </c>
      <c t="s" s="196" r="D106">
        <v>66</v>
      </c>
      <c t="s" s="196" r="E106">
        <v>68</v>
      </c>
      <c t="s" s="196" r="F106">
        <v>27</v>
      </c>
      <c t="b" s="266" r="G106">
        <v>0</v>
      </c>
      <c s="6" r="H106"/>
      <c s="110" r="I106"/>
      <c s="24" r="J106"/>
      <c s="169" r="K106"/>
      <c s="274" r="L106"/>
      <c s="24" r="M106"/>
      <c s="274" r="N106">
        <v>0</v>
      </c>
      <c s="24" r="O106">
        <v>0</v>
      </c>
      <c s="274" r="P106">
        <v>0</v>
      </c>
      <c s="179" r="Q106">
        <v>0</v>
      </c>
      <c s="24" r="R106">
        <v>16</v>
      </c>
      <c s="169" r="S106">
        <v>16</v>
      </c>
      <c s="274" r="T106">
        <v>20</v>
      </c>
      <c s="24" r="U106">
        <v>20</v>
      </c>
      <c s="169" r="V106">
        <v>20</v>
      </c>
      <c s="169" r="W106">
        <v>20</v>
      </c>
      <c s="169" r="X106">
        <v>20</v>
      </c>
      <c s="169" r="Y106">
        <v>20</v>
      </c>
      <c s="169" r="Z106">
        <v>20</v>
      </c>
      <c s="169" r="AA106">
        <v>20</v>
      </c>
      <c s="169" r="AB106">
        <v>20</v>
      </c>
      <c s="169" r="AC106">
        <v>20</v>
      </c>
      <c s="169" r="AD106">
        <v>20</v>
      </c>
      <c s="169" r="AE106">
        <v>20</v>
      </c>
      <c s="169" r="AF106">
        <v>20</v>
      </c>
      <c s="4" r="AG106"/>
      <c s="4" r="AH106"/>
      <c s="4" r="AI106"/>
      <c s="4" r="AJ106"/>
      <c s="4" r="AK106"/>
      <c s="4" r="AL106"/>
      <c s="4" r="AM106"/>
    </row>
    <row customHeight="1" r="107" ht="20.25">
      <c t="s" s="283" r="A107">
        <v>6</v>
      </c>
      <c s="205" r="B107"/>
      <c t="s" s="344" r="C107">
        <v>20</v>
      </c>
      <c t="s" s="283" r="D107">
        <v>69</v>
      </c>
      <c t="s" s="283" r="E107">
        <v>70</v>
      </c>
      <c t="s" s="283" r="F107">
        <v>10</v>
      </c>
      <c t="b" s="191" r="G107">
        <v>1</v>
      </c>
      <c s="66" r="H107">
        <v>0</v>
      </c>
      <c s="96" r="I107">
        <v>0</v>
      </c>
      <c s="273" r="J107">
        <v>0</v>
      </c>
      <c r="K107">
        <v>0</v>
      </c>
      <c s="96" r="L107">
        <v>0</v>
      </c>
      <c s="273" r="M107">
        <v>0</v>
      </c>
      <c s="337" r="N107">
        <v>0</v>
      </c>
      <c s="66" r="O107">
        <v>0</v>
      </c>
      <c s="337" r="P107">
        <v>0</v>
      </c>
      <c s="345" r="Q107">
        <v>0</v>
      </c>
      <c s="273" r="R107">
        <v>0</v>
      </c>
      <c r="S107">
        <v>0</v>
      </c>
      <c s="337" r="T107">
        <v>0</v>
      </c>
      <c s="66" r="U107">
        <v>0</v>
      </c>
      <c s="305" r="V107">
        <v>0</v>
      </c>
      <c s="305" r="W107">
        <v>0</v>
      </c>
      <c s="305" r="X107">
        <v>0</v>
      </c>
      <c s="305" r="Y107">
        <v>0</v>
      </c>
      <c s="305" r="Z107">
        <v>0</v>
      </c>
      <c s="305" r="AA107">
        <v>0</v>
      </c>
      <c s="305" r="AB107">
        <v>0</v>
      </c>
      <c s="305" r="AC107">
        <v>0</v>
      </c>
      <c s="305" r="AD107">
        <v>0</v>
      </c>
      <c s="305" r="AE107">
        <v>0</v>
      </c>
      <c r="AF107">
        <v>0</v>
      </c>
      <c r="AG107">
        <v>0</v>
      </c>
    </row>
    <row customHeight="1" r="108" ht="20.25">
      <c t="s" s="283" r="A108">
        <v>6</v>
      </c>
      <c s="205" r="B108"/>
      <c t="s" s="344" r="C108">
        <v>47</v>
      </c>
      <c t="s" s="283" r="D108">
        <v>69</v>
      </c>
      <c t="s" s="283" r="E108">
        <v>70</v>
      </c>
      <c t="s" s="283" r="F108">
        <v>32</v>
      </c>
      <c t="b" s="191" r="G108">
        <v>1</v>
      </c>
      <c s="66" r="H108">
        <f>40-24</f>
        <v>16</v>
      </c>
      <c s="96" r="I108">
        <f>40-32</f>
        <v>8</v>
      </c>
      <c s="273" r="J108">
        <f>40-8</f>
        <v>32</v>
      </c>
      <c r="K108">
        <v>40</v>
      </c>
      <c s="96" r="L108">
        <f>40-8</f>
        <v>32</v>
      </c>
      <c s="273" r="M108">
        <f>40-8</f>
        <v>32</v>
      </c>
      <c s="337" r="N108">
        <v>40</v>
      </c>
      <c s="66" r="O108">
        <v>40</v>
      </c>
      <c s="337" r="P108">
        <v>40</v>
      </c>
      <c s="345" r="Q108">
        <v>40</v>
      </c>
      <c s="273" r="R108">
        <v>40</v>
      </c>
      <c r="S108">
        <v>40</v>
      </c>
      <c s="337" r="T108">
        <v>40</v>
      </c>
      <c s="66" r="U108">
        <v>40</v>
      </c>
      <c s="305" r="V108">
        <v>40</v>
      </c>
      <c s="305" r="W108">
        <v>40</v>
      </c>
      <c s="305" r="X108">
        <f>40-16</f>
        <v>24</v>
      </c>
      <c s="305" r="Y108">
        <v>40</v>
      </c>
      <c s="305" r="Z108">
        <v>40</v>
      </c>
      <c s="305" r="AA108">
        <v>40</v>
      </c>
      <c s="305" r="AB108">
        <v>40</v>
      </c>
      <c s="305" r="AC108">
        <f>40-8</f>
        <v>32</v>
      </c>
      <c s="305" r="AD108">
        <v>40</v>
      </c>
      <c s="305" r="AE108">
        <f>40-8</f>
        <v>32</v>
      </c>
      <c r="AF108">
        <f>40-8</f>
        <v>32</v>
      </c>
      <c r="AG108">
        <v>40</v>
      </c>
    </row>
    <row customHeight="1" r="109" ht="20.25">
      <c t="s" s="283" r="A109">
        <v>6</v>
      </c>
      <c s="205" r="B109"/>
      <c t="s" s="344" r="C109">
        <v>46</v>
      </c>
      <c t="s" s="283" r="D109">
        <v>69</v>
      </c>
      <c t="s" s="283" r="E109">
        <v>70</v>
      </c>
      <c t="s" s="283" r="F109">
        <v>32</v>
      </c>
      <c t="b" s="191" r="G109">
        <v>1</v>
      </c>
      <c s="66" r="H109">
        <f>40-32</f>
        <v>8</v>
      </c>
      <c s="96" r="I109">
        <v>40</v>
      </c>
      <c s="273" r="J109">
        <v>40</v>
      </c>
      <c r="K109">
        <v>40</v>
      </c>
      <c s="96" r="L109">
        <v>40</v>
      </c>
      <c s="273" r="M109">
        <v>40</v>
      </c>
      <c s="337" r="N109">
        <f>40-(3*8)</f>
        <v>16</v>
      </c>
      <c s="66" r="O109">
        <v>40</v>
      </c>
      <c s="337" r="P109">
        <v>40</v>
      </c>
      <c s="345" r="Q109">
        <v>40</v>
      </c>
      <c s="273" r="R109">
        <v>40</v>
      </c>
      <c r="S109">
        <v>40</v>
      </c>
      <c s="337" r="T109">
        <v>40</v>
      </c>
      <c s="66" r="U109">
        <v>40</v>
      </c>
      <c s="305" r="V109">
        <v>40</v>
      </c>
      <c s="305" r="W109">
        <f>40+10</f>
        <v>50</v>
      </c>
      <c s="305" r="X109">
        <f>40+10</f>
        <v>50</v>
      </c>
      <c s="305" r="Y109">
        <f>(40+10)-8</f>
        <v>42</v>
      </c>
      <c s="305" r="Z109">
        <f>40+10</f>
        <v>50</v>
      </c>
      <c s="305" r="AA109">
        <f>((40+10)-5)+5</f>
        <v>50</v>
      </c>
      <c s="305" r="AB109">
        <f>((40+10)-5)+5</f>
        <v>50</v>
      </c>
      <c s="305" r="AC109">
        <f>((40+10)-5)+5</f>
        <v>50</v>
      </c>
      <c s="305" r="AD109">
        <f>((40+10)-5)+5</f>
        <v>50</v>
      </c>
      <c s="305" r="AE109">
        <f>(40+10)-5</f>
        <v>45</v>
      </c>
      <c s="305" r="AF109">
        <f>(40+10)-5</f>
        <v>45</v>
      </c>
      <c s="305" r="AG109">
        <f>(40+10)-5</f>
        <v>45</v>
      </c>
    </row>
    <row customHeight="1" r="110" ht="20.25">
      <c t="s" s="283" r="A110">
        <v>6</v>
      </c>
      <c s="205" r="B110"/>
      <c t="s" s="344" r="C110">
        <v>34</v>
      </c>
      <c t="s" s="283" r="D110">
        <v>69</v>
      </c>
      <c t="s" s="283" r="E110">
        <v>70</v>
      </c>
      <c t="s" s="283" r="F110">
        <v>32</v>
      </c>
      <c t="b" s="191" r="G110">
        <v>1</v>
      </c>
      <c s="66" r="H110">
        <f>40-8</f>
        <v>32</v>
      </c>
      <c r="I110">
        <v>40</v>
      </c>
      <c s="96" r="J110">
        <v>40</v>
      </c>
      <c s="129" r="K110">
        <v>40</v>
      </c>
      <c s="129" r="L110">
        <v>40</v>
      </c>
      <c s="129" r="M110">
        <v>40</v>
      </c>
      <c s="345" r="N110">
        <v>40</v>
      </c>
      <c s="345" r="O110">
        <v>40</v>
      </c>
      <c s="345" r="P110">
        <v>40</v>
      </c>
      <c s="66" r="Q110">
        <v>40</v>
      </c>
      <c r="R110">
        <f>40-(2*8)</f>
        <v>24</v>
      </c>
      <c r="S110">
        <f>40-(3*8)</f>
        <v>16</v>
      </c>
      <c s="305" r="T110">
        <v>40</v>
      </c>
      <c s="305" r="U110">
        <v>40</v>
      </c>
      <c s="305" r="V110">
        <v>40</v>
      </c>
      <c s="305" r="W110">
        <v>40</v>
      </c>
      <c s="305" r="X110">
        <v>40</v>
      </c>
      <c s="305" r="Y110">
        <v>40</v>
      </c>
      <c s="305" r="Z110">
        <v>40</v>
      </c>
      <c s="305" r="AA110">
        <v>40</v>
      </c>
      <c s="305" r="AB110">
        <v>40</v>
      </c>
      <c s="305" r="AC110">
        <f>40-8</f>
        <v>32</v>
      </c>
      <c s="305" r="AD110">
        <v>40</v>
      </c>
      <c s="305" r="AE110">
        <f>40-8</f>
        <v>32</v>
      </c>
      <c r="AF110">
        <v>40</v>
      </c>
      <c r="AG110">
        <v>40</v>
      </c>
    </row>
    <row customHeight="1" r="111" ht="20.25">
      <c t="s" s="283" r="A111">
        <v>6</v>
      </c>
      <c s="205" r="B111"/>
      <c t="s" s="344" r="C111">
        <v>71</v>
      </c>
      <c t="s" s="283" r="D111">
        <v>69</v>
      </c>
      <c t="s" s="283" r="E111">
        <v>72</v>
      </c>
      <c t="s" s="283" r="F111">
        <v>32</v>
      </c>
      <c t="b" s="191" r="G111">
        <v>1</v>
      </c>
      <c s="315" r="H111"/>
      <c s="192" r="I111">
        <f>40-16</f>
        <v>24</v>
      </c>
      <c s="193" r="J111">
        <v>40</v>
      </c>
      <c s="218" r="K111">
        <v>40</v>
      </c>
      <c s="218" r="L111">
        <v>40</v>
      </c>
      <c s="218" r="M111">
        <v>40</v>
      </c>
      <c s="218" r="N111">
        <v>40</v>
      </c>
      <c s="218" r="O111">
        <v>40</v>
      </c>
      <c s="218" r="P111">
        <v>40</v>
      </c>
      <c s="219" r="Q111">
        <v>40</v>
      </c>
      <c s="192" r="R111">
        <v>40</v>
      </c>
      <c s="192" r="S111">
        <v>40</v>
      </c>
      <c s="192" r="T111">
        <v>40</v>
      </c>
      <c s="192" r="U111"/>
      <c s="192" r="V111"/>
      <c s="192" r="W111"/>
      <c s="192" r="X111"/>
      <c s="192" r="Y111"/>
      <c s="192" r="Z111"/>
      <c s="192" r="AA111"/>
      <c s="192" r="AB111"/>
      <c s="192" r="AC111"/>
      <c s="192" r="AD111"/>
      <c s="192" r="AE111"/>
      <c s="192" r="AF111"/>
      <c s="192" r="AG111"/>
      <c s="192" r="AH111"/>
      <c s="192" r="AI111"/>
      <c s="192" r="AJ111"/>
      <c s="192" r="AK111"/>
      <c s="192" r="AL111"/>
      <c s="192" r="AM111"/>
      <c s="192" r="AN111"/>
      <c s="192" r="AO111"/>
      <c s="192" r="AP111"/>
      <c s="192" r="AQ111"/>
      <c s="192" r="AR111"/>
      <c s="192" r="AS111"/>
      <c s="192" r="AT111"/>
      <c s="192" r="AU111"/>
      <c s="192" r="AV111"/>
      <c s="192" r="AW111"/>
      <c s="192" r="AX111"/>
      <c s="192" r="AY111"/>
      <c s="192" r="AZ111"/>
      <c s="192" r="BA111"/>
      <c s="192" r="BB111"/>
      <c s="192" r="BC111"/>
      <c s="192" r="BD111"/>
      <c s="192" r="BE111"/>
      <c s="192" r="BF111"/>
      <c s="192" r="BG111"/>
      <c s="192" r="BH111"/>
      <c s="192" r="BI111"/>
      <c s="192" r="BJ111"/>
      <c s="192" r="BK111"/>
      <c s="192" r="BL111"/>
    </row>
    <row customHeight="1" r="112" ht="20.25">
      <c t="s" s="283" r="A112">
        <v>6</v>
      </c>
      <c s="205" r="B112"/>
      <c t="s" s="344" r="C112">
        <v>29</v>
      </c>
      <c t="s" s="283" r="D112">
        <v>69</v>
      </c>
      <c t="s" s="283" r="E112">
        <v>72</v>
      </c>
      <c t="s" s="283" r="F112">
        <v>32</v>
      </c>
      <c t="b" s="191" r="G112">
        <v>1</v>
      </c>
      <c s="66" r="H112"/>
      <c r="I112">
        <v>0</v>
      </c>
      <c s="96" r="J112">
        <v>0</v>
      </c>
      <c s="129" r="K112">
        <v>0</v>
      </c>
      <c s="129" r="L112">
        <v>0</v>
      </c>
      <c s="129" r="M112">
        <v>0</v>
      </c>
      <c s="345" r="N112">
        <v>40</v>
      </c>
      <c s="345" r="O112">
        <v>40</v>
      </c>
      <c s="345" r="P112">
        <v>40</v>
      </c>
      <c s="66" r="Q112">
        <f>40-40</f>
        <v>0</v>
      </c>
      <c r="R112">
        <f>40-40</f>
        <v>0</v>
      </c>
      <c r="S112">
        <f>40-40</f>
        <v>0</v>
      </c>
      <c r="T112">
        <f>40-40</f>
        <v>0</v>
      </c>
      <c r="U112">
        <f>40-40</f>
        <v>0</v>
      </c>
      <c r="V112">
        <f>40-40</f>
        <v>0</v>
      </c>
      <c r="W112">
        <f>40-40</f>
        <v>0</v>
      </c>
      <c r="X112">
        <f>40-40</f>
        <v>0</v>
      </c>
      <c r="Y112">
        <f>40-40</f>
        <v>0</v>
      </c>
      <c r="Z112">
        <f>40-40</f>
        <v>0</v>
      </c>
      <c r="AA112">
        <f>40-40</f>
        <v>0</v>
      </c>
      <c r="AB112">
        <f>40-40</f>
        <v>0</v>
      </c>
      <c r="AC112">
        <f>40-40</f>
        <v>0</v>
      </c>
      <c r="AD112">
        <f>40-40</f>
        <v>0</v>
      </c>
      <c r="AE112">
        <f>40-40</f>
        <v>0</v>
      </c>
      <c r="AF112">
        <f>40-40</f>
        <v>0</v>
      </c>
      <c r="AG112">
        <f>40-40</f>
        <v>0</v>
      </c>
    </row>
    <row customHeight="1" r="113" ht="20.25">
      <c t="s" s="283" r="A113">
        <v>6</v>
      </c>
      <c s="205" r="B113"/>
      <c t="s" s="344" r="C113">
        <v>20</v>
      </c>
      <c t="s" s="283" r="D113">
        <v>69</v>
      </c>
      <c t="s" s="283" r="E113">
        <v>72</v>
      </c>
      <c t="s" s="283" r="F113">
        <v>10</v>
      </c>
      <c t="b" s="191" r="G113">
        <v>1</v>
      </c>
      <c s="66" r="H113"/>
      <c r="I113">
        <v>0</v>
      </c>
      <c s="96" r="J113">
        <v>0</v>
      </c>
      <c s="129" r="K113">
        <v>0</v>
      </c>
      <c s="129" r="L113">
        <v>0</v>
      </c>
      <c s="129" r="M113">
        <v>0</v>
      </c>
      <c s="345" r="N113">
        <v>0</v>
      </c>
      <c s="345" r="O113">
        <v>0</v>
      </c>
      <c s="345" r="P113">
        <v>0</v>
      </c>
      <c s="66" r="Q113">
        <v>0</v>
      </c>
      <c r="R113">
        <v>0</v>
      </c>
      <c r="S113">
        <v>0</v>
      </c>
      <c s="305" r="T113">
        <v>0</v>
      </c>
      <c s="305" r="U113">
        <v>0</v>
      </c>
      <c s="305" r="V113">
        <v>0</v>
      </c>
      <c s="305" r="W113">
        <v>0</v>
      </c>
      <c s="305" r="X113">
        <v>0</v>
      </c>
      <c s="305" r="Y113">
        <v>0</v>
      </c>
      <c s="305" r="Z113">
        <v>0</v>
      </c>
      <c s="305" r="AA113">
        <v>0</v>
      </c>
      <c s="305" r="AB113">
        <v>0</v>
      </c>
      <c s="305" r="AC113">
        <v>0</v>
      </c>
      <c s="305" r="AD113">
        <v>0</v>
      </c>
      <c s="305" r="AE113">
        <v>0</v>
      </c>
      <c r="AF113">
        <v>0</v>
      </c>
      <c r="AG113">
        <v>0</v>
      </c>
    </row>
    <row customHeight="1" r="114" ht="20.25">
      <c t="s" s="283" r="A114">
        <v>6</v>
      </c>
      <c s="205" r="B114"/>
      <c t="s" s="344" r="C114">
        <v>31</v>
      </c>
      <c t="s" s="283" r="D114">
        <v>69</v>
      </c>
      <c t="s" s="283" r="E114">
        <v>72</v>
      </c>
      <c t="s" s="283" r="F114">
        <v>32</v>
      </c>
      <c t="b" s="191" r="G114">
        <v>1</v>
      </c>
      <c s="315" r="H114"/>
      <c s="192" r="I114">
        <f>40-8</f>
        <v>32</v>
      </c>
      <c s="193" r="J114">
        <f>40-16</f>
        <v>24</v>
      </c>
      <c s="218" r="K114">
        <v>40</v>
      </c>
      <c s="218" r="L114">
        <v>40</v>
      </c>
      <c s="218" r="M114">
        <v>40</v>
      </c>
      <c s="345" r="N114">
        <f>40-(3*8)</f>
        <v>16</v>
      </c>
      <c s="251" r="O114">
        <v>40</v>
      </c>
      <c s="251" r="P114">
        <v>40</v>
      </c>
      <c s="315" r="Q114">
        <v>40</v>
      </c>
      <c s="192" r="R114">
        <v>40</v>
      </c>
      <c s="192" r="S114">
        <v>40</v>
      </c>
      <c s="12" r="T114">
        <v>40</v>
      </c>
      <c s="12" r="U114">
        <v>40</v>
      </c>
      <c s="12" r="V114">
        <v>40</v>
      </c>
      <c s="12" r="W114">
        <f>40+10</f>
        <v>50</v>
      </c>
      <c s="12" r="X114">
        <f>40+10</f>
        <v>50</v>
      </c>
      <c s="12" r="Y114">
        <f>(40+10)-8</f>
        <v>42</v>
      </c>
      <c s="12" r="Z114">
        <f>40+10</f>
        <v>50</v>
      </c>
      <c s="12" r="AA114">
        <f>((40+10)-5)+5</f>
        <v>50</v>
      </c>
      <c s="12" r="AB114">
        <f>((40+10)-5)+5</f>
        <v>50</v>
      </c>
      <c s="12" r="AC114">
        <f>((40+10)-5)+5</f>
        <v>50</v>
      </c>
      <c s="12" r="AD114">
        <f>((40+10)-5)+5</f>
        <v>50</v>
      </c>
      <c s="12" r="AE114">
        <f>(40+10)-5</f>
        <v>45</v>
      </c>
      <c s="12" r="AF114">
        <f>(40+10)-5</f>
        <v>45</v>
      </c>
      <c s="12" r="AG114">
        <f>(40+10)-5</f>
        <v>45</v>
      </c>
      <c s="192" r="AH114"/>
      <c s="192" r="AI114"/>
      <c s="192" r="AJ114"/>
      <c s="192" r="AK114"/>
      <c s="192" r="AL114"/>
      <c s="192" r="AM114"/>
      <c s="192" r="AN114"/>
      <c s="192" r="AO114"/>
      <c s="192" r="AP114"/>
      <c s="192" r="AQ114"/>
      <c s="192" r="AR114"/>
      <c s="192" r="AS114"/>
      <c s="192" r="AT114"/>
      <c s="192" r="AU114"/>
      <c s="192" r="AV114"/>
      <c s="192" r="AW114"/>
      <c s="192" r="AX114"/>
      <c s="192" r="AY114"/>
      <c s="192" r="AZ114"/>
      <c s="192" r="BA114"/>
      <c s="192" r="BB114"/>
      <c s="192" r="BC114"/>
      <c s="192" r="BD114"/>
      <c s="192" r="BE114"/>
      <c s="192" r="BF114"/>
      <c s="192" r="BG114"/>
      <c s="192" r="BH114"/>
      <c s="192" r="BI114"/>
      <c s="192" r="BJ114"/>
      <c s="192" r="BK114"/>
      <c s="192" r="BL114"/>
    </row>
    <row customHeight="1" r="115" ht="20.25">
      <c t="s" s="283" r="A115">
        <v>6</v>
      </c>
      <c s="205" r="B115"/>
      <c t="s" s="344" r="C115">
        <v>73</v>
      </c>
      <c t="s" s="283" r="D115">
        <v>69</v>
      </c>
      <c t="s" s="283" r="E115">
        <v>72</v>
      </c>
      <c t="s" s="283" r="F115">
        <v>32</v>
      </c>
      <c t="b" s="191" r="G115">
        <v>1</v>
      </c>
      <c s="315" r="H115"/>
      <c s="192" r="I115">
        <v>40</v>
      </c>
      <c s="193" r="J115">
        <v>40</v>
      </c>
      <c s="218" r="K115">
        <v>40</v>
      </c>
      <c s="218" r="L115">
        <v>40</v>
      </c>
      <c s="218" r="M115">
        <v>40</v>
      </c>
      <c s="251" r="N115">
        <v>40</v>
      </c>
      <c s="251" r="O115">
        <v>40</v>
      </c>
      <c s="251" r="P115">
        <v>40</v>
      </c>
      <c s="315" r="Q115">
        <v>40</v>
      </c>
      <c s="192" r="R115">
        <v>40</v>
      </c>
      <c s="192" r="S115">
        <v>40</v>
      </c>
      <c s="12" r="T115">
        <v>40</v>
      </c>
      <c s="12" r="U115">
        <v>40</v>
      </c>
      <c s="12" r="V115">
        <f>40-8</f>
        <v>32</v>
      </c>
      <c s="12" r="W115">
        <v>40</v>
      </c>
      <c s="12" r="X115">
        <v>40</v>
      </c>
      <c s="12" r="Y115">
        <v>40</v>
      </c>
      <c s="12" r="Z115">
        <v>40</v>
      </c>
      <c s="12" r="AA115">
        <f>40-8</f>
        <v>32</v>
      </c>
      <c s="12" r="AB115">
        <f>40-(2*8)</f>
        <v>24</v>
      </c>
      <c s="12" r="AC115">
        <f>40-8</f>
        <v>32</v>
      </c>
      <c s="12" r="AD115">
        <v>40</v>
      </c>
      <c s="12" r="AE115">
        <v>40</v>
      </c>
      <c s="192" r="AF115">
        <f>40-8</f>
        <v>32</v>
      </c>
      <c s="192" r="AG115">
        <v>40</v>
      </c>
      <c s="192" r="AH115"/>
      <c s="192" r="AI115"/>
      <c s="192" r="AJ115"/>
      <c s="192" r="AK115"/>
      <c s="192" r="AL115"/>
      <c s="192" r="AM115"/>
      <c s="192" r="AN115"/>
      <c s="192" r="AO115"/>
      <c s="192" r="AP115"/>
      <c s="192" r="AQ115"/>
      <c s="192" r="AR115"/>
      <c s="192" r="AS115"/>
      <c s="192" r="AT115"/>
      <c s="192" r="AU115"/>
      <c s="192" r="AV115"/>
      <c s="192" r="AW115"/>
      <c s="192" r="AX115"/>
      <c s="192" r="AY115"/>
      <c s="192" r="AZ115"/>
      <c s="192" r="BA115"/>
      <c s="192" r="BB115"/>
      <c s="192" r="BC115"/>
      <c s="192" r="BD115"/>
      <c s="192" r="BE115"/>
      <c s="192" r="BF115"/>
      <c s="192" r="BG115"/>
      <c s="192" r="BH115"/>
      <c s="192" r="BI115"/>
      <c s="192" r="BJ115"/>
      <c s="192" r="BK115"/>
      <c s="192" r="BL115"/>
    </row>
    <row customHeight="1" r="116" ht="20.25">
      <c t="s" s="283" r="A116">
        <v>6</v>
      </c>
      <c s="205" r="B116"/>
      <c t="s" s="344" r="C116">
        <v>20</v>
      </c>
      <c t="s" s="283" r="D116">
        <v>69</v>
      </c>
      <c t="s" s="283" r="E116">
        <v>74</v>
      </c>
      <c t="s" s="283" r="F116">
        <v>10</v>
      </c>
      <c t="b" s="191" r="G116">
        <v>1</v>
      </c>
      <c s="66" r="H116"/>
      <c s="96" r="J116"/>
      <c s="129" r="K116"/>
      <c s="129" r="L116">
        <v>4</v>
      </c>
      <c s="129" r="M116">
        <v>4</v>
      </c>
      <c s="345" r="N116">
        <v>0</v>
      </c>
      <c s="345" r="O116">
        <v>0</v>
      </c>
      <c s="345" r="P116">
        <v>0</v>
      </c>
      <c s="66" r="Q116">
        <v>0</v>
      </c>
      <c r="R116">
        <v>0</v>
      </c>
      <c r="S116">
        <v>0</v>
      </c>
      <c s="305" r="T116">
        <v>0</v>
      </c>
      <c s="305" r="U116">
        <v>0</v>
      </c>
      <c s="305" r="V116">
        <v>0</v>
      </c>
      <c s="305" r="W116">
        <v>0</v>
      </c>
      <c s="305" r="X116">
        <v>0</v>
      </c>
      <c s="305" r="Y116">
        <v>0</v>
      </c>
      <c s="305" r="Z116">
        <v>0</v>
      </c>
      <c s="305" r="AA116">
        <v>0</v>
      </c>
      <c s="305" r="AB116">
        <v>0</v>
      </c>
      <c s="305" r="AC116">
        <v>0</v>
      </c>
      <c s="305" r="AD116">
        <v>0</v>
      </c>
      <c s="305" r="AE116">
        <v>0</v>
      </c>
      <c s="305" r="AF116">
        <v>0</v>
      </c>
      <c s="305" r="AG116">
        <v>0</v>
      </c>
    </row>
    <row customHeight="1" r="117" ht="20.25">
      <c t="s" s="283" r="A117">
        <v>6</v>
      </c>
      <c s="205" r="B117"/>
      <c t="s" s="344" r="C117">
        <v>75</v>
      </c>
      <c t="s" s="283" r="D117">
        <v>69</v>
      </c>
      <c t="s" s="283" r="E117">
        <v>74</v>
      </c>
      <c t="s" s="283" r="F117">
        <v>24</v>
      </c>
      <c t="b" s="191" r="G117">
        <v>1</v>
      </c>
      <c s="66" r="H117"/>
      <c s="96" r="J117"/>
      <c s="129" r="K117"/>
      <c s="129" r="L117">
        <v>8</v>
      </c>
      <c s="129" r="M117">
        <v>40</v>
      </c>
      <c s="345" r="N117">
        <v>40</v>
      </c>
      <c s="345" r="O117">
        <v>40</v>
      </c>
      <c s="345" r="P117">
        <v>40</v>
      </c>
      <c s="66" r="Q117">
        <v>40</v>
      </c>
      <c r="R117">
        <v>40</v>
      </c>
      <c r="S117">
        <v>40</v>
      </c>
      <c s="305" r="T117">
        <v>40</v>
      </c>
      <c s="305" r="U117">
        <v>40</v>
      </c>
      <c s="305" r="V117">
        <v>40</v>
      </c>
      <c s="305" r="W117">
        <v>40</v>
      </c>
      <c s="305" r="X117">
        <v>40</v>
      </c>
      <c s="305" r="Y117">
        <v>40</v>
      </c>
      <c s="305" r="Z117">
        <v>40</v>
      </c>
      <c s="305" r="AA117">
        <v>40</v>
      </c>
      <c s="305" r="AB117">
        <v>40</v>
      </c>
      <c s="305" r="AC117">
        <f>40-40</f>
        <v>0</v>
      </c>
      <c s="305" r="AD117">
        <f>40-40</f>
        <v>0</v>
      </c>
      <c s="305" r="AE117">
        <f>40-40</f>
        <v>0</v>
      </c>
      <c s="305" r="AF117">
        <f>40-40</f>
        <v>0</v>
      </c>
      <c s="305" r="AG117">
        <f>40-40</f>
        <v>0</v>
      </c>
    </row>
    <row customHeight="1" r="118" ht="20.25">
      <c t="s" s="283" r="A118">
        <v>6</v>
      </c>
      <c s="237" r="B118"/>
      <c t="s" s="67" r="C118">
        <v>25</v>
      </c>
      <c t="s" s="283" r="D118">
        <v>69</v>
      </c>
      <c t="s" s="283" r="E118">
        <v>76</v>
      </c>
      <c t="s" s="283" r="F118">
        <v>32</v>
      </c>
      <c t="b" s="191" r="G118">
        <v>1</v>
      </c>
      <c s="66" r="H118"/>
      <c s="96" r="J118"/>
      <c s="129" r="K118"/>
      <c s="129" r="L118"/>
      <c s="129" r="M118"/>
      <c s="345" r="N118"/>
      <c s="345" r="O118">
        <v>30</v>
      </c>
      <c s="345" r="P118">
        <f>30-30</f>
        <v>0</v>
      </c>
      <c s="66" r="Q118">
        <f>30-30</f>
        <v>0</v>
      </c>
      <c r="R118">
        <f>30-30</f>
        <v>0</v>
      </c>
      <c r="S118">
        <f>30-30</f>
        <v>0</v>
      </c>
      <c r="T118">
        <f>30-30</f>
        <v>0</v>
      </c>
      <c r="U118">
        <f>30-30</f>
        <v>0</v>
      </c>
      <c r="V118">
        <f>30-30</f>
        <v>0</v>
      </c>
      <c r="W118">
        <f>30-30</f>
        <v>0</v>
      </c>
      <c r="X118">
        <f>30-30</f>
        <v>0</v>
      </c>
      <c r="Y118">
        <f>30-30</f>
        <v>0</v>
      </c>
      <c r="Z118">
        <f>30-30</f>
        <v>0</v>
      </c>
      <c r="AA118">
        <f>30-30</f>
        <v>0</v>
      </c>
      <c r="AB118">
        <f>30-30</f>
        <v>0</v>
      </c>
      <c r="AC118">
        <f>30-30</f>
        <v>0</v>
      </c>
      <c r="AD118">
        <f>30-30</f>
        <v>0</v>
      </c>
      <c r="AE118">
        <f>30-30</f>
        <v>0</v>
      </c>
      <c r="AF118">
        <f>30-30</f>
        <v>0</v>
      </c>
      <c r="AG118">
        <f>30-30</f>
        <v>0</v>
      </c>
    </row>
    <row customHeight="1" r="119" ht="20.25">
      <c t="s" s="283" r="A119">
        <v>6</v>
      </c>
      <c s="237" r="B119"/>
      <c t="s" s="305" r="C119">
        <v>20</v>
      </c>
      <c t="s" s="283" r="D119">
        <v>69</v>
      </c>
      <c t="s" s="283" r="E119">
        <v>76</v>
      </c>
      <c t="s" s="283" r="F119">
        <v>10</v>
      </c>
      <c t="b" s="191" r="G119">
        <v>1</v>
      </c>
      <c s="66" r="H119"/>
      <c s="96" r="J119"/>
      <c s="129" r="K119"/>
      <c s="129" r="L119"/>
      <c s="129" r="M119"/>
      <c s="345" r="N119"/>
      <c s="345" r="O119">
        <v>0</v>
      </c>
      <c s="345" r="P119">
        <v>0</v>
      </c>
      <c s="66" r="Q119">
        <v>0</v>
      </c>
      <c r="R119">
        <v>0</v>
      </c>
      <c r="S119">
        <v>0</v>
      </c>
      <c s="305" r="T119">
        <v>0</v>
      </c>
      <c s="305" r="U119">
        <v>0</v>
      </c>
      <c s="305" r="V119">
        <v>0</v>
      </c>
      <c s="305" r="W119">
        <v>0</v>
      </c>
      <c s="305" r="X119">
        <v>0</v>
      </c>
      <c s="93" r="Y119"/>
      <c s="93" r="Z119"/>
      <c s="93" r="AA119"/>
      <c s="93" r="AB119"/>
      <c s="93" r="AC119"/>
      <c s="93" r="AD119"/>
      <c s="93" r="AE119"/>
      <c s="93" r="AF119"/>
      <c s="93" r="AG119"/>
    </row>
    <row customHeight="1" r="120" ht="20.25">
      <c t="s" s="283" r="A120">
        <v>6</v>
      </c>
      <c s="237" r="B120"/>
      <c t="s" s="67" r="C120">
        <v>48</v>
      </c>
      <c t="s" s="283" r="D120">
        <v>69</v>
      </c>
      <c t="s" s="283" r="E120">
        <v>76</v>
      </c>
      <c t="s" s="283" r="F120">
        <v>32</v>
      </c>
      <c t="b" s="191" r="G120">
        <v>1</v>
      </c>
      <c s="345" r="H120"/>
      <c s="129" r="I120"/>
      <c s="129" r="J120"/>
      <c s="129" r="K120"/>
      <c s="129" r="L120"/>
      <c s="273" r="M120"/>
      <c s="305" r="N120"/>
      <c s="305" r="O120">
        <v>0</v>
      </c>
      <c s="305" r="P120">
        <f>0+16</f>
        <v>16</v>
      </c>
      <c s="305" r="Q120">
        <v>30</v>
      </c>
      <c r="R120">
        <v>30</v>
      </c>
      <c r="S120">
        <v>30</v>
      </c>
      <c s="305" r="T120">
        <v>30</v>
      </c>
      <c s="305" r="U120">
        <v>30</v>
      </c>
      <c s="305" r="V120">
        <v>30</v>
      </c>
      <c s="305" r="W120">
        <v>30</v>
      </c>
      <c s="305" r="X120">
        <v>30</v>
      </c>
      <c s="93" r="Y120"/>
      <c s="93" r="Z120"/>
      <c s="93" r="AA120"/>
      <c s="93" r="AB120"/>
      <c s="93" r="AC120"/>
      <c s="93" r="AD120"/>
      <c s="93" r="AE120"/>
      <c s="93" r="AF120"/>
      <c s="93" r="AG120"/>
    </row>
    <row customHeight="1" r="121" ht="20.25">
      <c t="s" s="283" r="A121">
        <v>6</v>
      </c>
      <c s="237" r="B121"/>
      <c t="s" s="305" r="C121">
        <v>38</v>
      </c>
      <c t="s" s="283" r="D121">
        <v>69</v>
      </c>
      <c t="s" s="283" r="E121">
        <v>76</v>
      </c>
      <c t="s" s="283" r="F121">
        <v>32</v>
      </c>
      <c t="b" s="191" r="G121">
        <v>1</v>
      </c>
      <c s="345" r="H121"/>
      <c s="129" r="I121"/>
      <c s="129" r="J121"/>
      <c s="129" r="K121"/>
      <c s="129" r="L121"/>
      <c s="273" r="M121"/>
      <c s="305" r="N121"/>
      <c s="305" r="O121">
        <v>10</v>
      </c>
      <c s="305" r="P121">
        <v>10</v>
      </c>
      <c s="305" r="Q121">
        <v>10</v>
      </c>
      <c r="R121">
        <f>10+10</f>
        <v>20</v>
      </c>
      <c r="S121">
        <f>10+10</f>
        <v>20</v>
      </c>
      <c s="305" r="T121">
        <f>10+10</f>
        <v>20</v>
      </c>
      <c s="305" r="U121">
        <f>10+10</f>
        <v>20</v>
      </c>
      <c s="305" r="V121">
        <f>10+10</f>
        <v>20</v>
      </c>
      <c s="305" r="W121">
        <f>20-10</f>
        <v>10</v>
      </c>
      <c s="305" r="X121">
        <f>20-10</f>
        <v>10</v>
      </c>
      <c s="93" r="Y121"/>
      <c s="93" r="Z121"/>
      <c s="93" r="AA121"/>
      <c s="93" r="AB121"/>
      <c s="93" r="AC121"/>
      <c s="93" r="AD121"/>
      <c s="93" r="AE121"/>
      <c s="93" r="AF121"/>
      <c s="93" r="AG121"/>
    </row>
    <row customHeight="1" r="122" ht="20.25">
      <c t="s" s="283" r="A122">
        <v>6</v>
      </c>
      <c s="237" r="B122"/>
      <c t="s" s="305" r="C122">
        <v>77</v>
      </c>
      <c t="s" s="283" r="D122">
        <v>69</v>
      </c>
      <c t="s" s="283" r="E122">
        <v>76</v>
      </c>
      <c t="s" s="283" r="F122">
        <v>32</v>
      </c>
      <c t="b" s="191" r="G122">
        <v>1</v>
      </c>
      <c s="66" r="H122"/>
      <c s="305" r="N122"/>
      <c s="305" r="O122">
        <v>40</v>
      </c>
      <c s="305" r="P122">
        <v>40</v>
      </c>
      <c s="305" r="Q122">
        <v>40</v>
      </c>
      <c r="R122">
        <v>40</v>
      </c>
      <c r="S122">
        <v>40</v>
      </c>
      <c s="305" r="T122">
        <v>40</v>
      </c>
      <c s="305" r="U122">
        <v>40</v>
      </c>
      <c s="305" r="V122">
        <v>40</v>
      </c>
      <c s="305" r="W122">
        <f>40-(2*8)</f>
        <v>24</v>
      </c>
      <c s="305" r="X122">
        <f>40-40</f>
        <v>0</v>
      </c>
      <c s="93" r="Y122"/>
      <c s="93" r="Z122"/>
      <c s="93" r="AA122"/>
      <c s="93" r="AB122"/>
      <c s="93" r="AC122"/>
      <c s="93" r="AD122"/>
      <c s="93" r="AE122"/>
      <c s="93" r="AF122"/>
      <c s="93" r="AG122"/>
    </row>
    <row customHeight="1" r="123" ht="20.25">
      <c t="s" s="283" r="A123">
        <v>6</v>
      </c>
      <c s="237" r="B123"/>
      <c t="s" s="305" r="C123">
        <v>38</v>
      </c>
      <c t="s" s="283" r="D123">
        <v>69</v>
      </c>
      <c t="s" s="283" r="E123">
        <v>78</v>
      </c>
      <c t="s" s="283" r="F123">
        <v>32</v>
      </c>
      <c t="b" s="191" r="G123">
        <v>1</v>
      </c>
      <c s="66" r="H123"/>
      <c s="96" r="K123"/>
      <c s="273" r="L123"/>
      <c s="337" r="N123"/>
      <c s="66" r="O123"/>
      <c s="337" r="P123"/>
      <c s="345" r="Q123"/>
      <c s="129" r="R123"/>
      <c s="273" r="S123"/>
      <c s="337" r="T123"/>
      <c s="66" r="U123"/>
      <c s="305" r="V123"/>
      <c s="305" r="W123"/>
      <c s="305" r="X123"/>
      <c s="305" r="Y123">
        <v>0</v>
      </c>
      <c s="305" r="Z123">
        <v>0</v>
      </c>
      <c s="305" r="AA123">
        <f>0+10</f>
        <v>10</v>
      </c>
      <c s="305" r="AB123">
        <f>0+10</f>
        <v>10</v>
      </c>
      <c s="305" r="AC123">
        <v>0</v>
      </c>
      <c s="305" r="AD123">
        <v>0</v>
      </c>
      <c s="305" r="AE123">
        <v>0</v>
      </c>
      <c r="AF123">
        <v>0</v>
      </c>
      <c r="AG123">
        <v>0</v>
      </c>
    </row>
    <row customHeight="1" r="124" ht="20.25">
      <c t="s" s="283" r="A124">
        <v>6</v>
      </c>
      <c s="237" r="B124"/>
      <c t="s" s="305" r="C124">
        <v>77</v>
      </c>
      <c t="s" s="283" r="D124">
        <v>69</v>
      </c>
      <c t="s" s="283" r="E124">
        <v>78</v>
      </c>
      <c t="s" s="283" r="F124">
        <v>32</v>
      </c>
      <c t="b" s="191" r="G124">
        <v>1</v>
      </c>
      <c s="66" r="H124"/>
      <c s="96" r="K124"/>
      <c s="273" r="L124"/>
      <c s="337" r="N124"/>
      <c s="66" r="O124"/>
      <c s="337" r="P124"/>
      <c s="345" r="Q124"/>
      <c s="129" r="R124"/>
      <c s="273" r="S124"/>
      <c s="337" r="T124"/>
      <c s="66" r="U124"/>
      <c s="305" r="V124"/>
      <c s="305" r="W124"/>
      <c s="305" r="X124"/>
      <c s="305" r="Y124">
        <v>40</v>
      </c>
      <c s="305" r="Z124">
        <v>40</v>
      </c>
      <c s="305" r="AA124">
        <v>40</v>
      </c>
      <c s="305" r="AB124">
        <v>40</v>
      </c>
      <c s="305" r="AC124">
        <f>40-8</f>
        <v>32</v>
      </c>
      <c s="305" r="AD124">
        <v>40</v>
      </c>
      <c s="305" r="AE124">
        <v>40</v>
      </c>
      <c r="AF124">
        <v>40</v>
      </c>
      <c r="AG124">
        <v>40</v>
      </c>
    </row>
    <row customHeight="1" r="125" ht="20.25">
      <c t="s" s="283" r="A125">
        <v>6</v>
      </c>
      <c s="283" r="B125"/>
      <c t="s" s="12" r="C125">
        <v>48</v>
      </c>
      <c t="s" s="283" r="D125">
        <v>69</v>
      </c>
      <c t="s" s="283" r="E125">
        <v>78</v>
      </c>
      <c t="s" s="283" r="F125">
        <v>32</v>
      </c>
      <c t="b" s="191" r="G125">
        <v>1</v>
      </c>
      <c s="315" r="H125"/>
      <c s="192" r="I125"/>
      <c s="192" r="J125"/>
      <c s="193" r="K125"/>
      <c s="219" r="L125"/>
      <c s="192" r="M125"/>
      <c s="215" r="N125"/>
      <c s="315" r="O125"/>
      <c s="215" r="P125"/>
      <c s="251" r="Q125"/>
      <c s="218" r="R125"/>
      <c s="219" r="S125"/>
      <c s="215" r="T125"/>
      <c s="315" r="U125"/>
      <c s="12" r="V125"/>
      <c s="12" r="W125"/>
      <c s="12" r="X125"/>
      <c s="12" r="Y125">
        <v>30</v>
      </c>
      <c s="12" r="Z125">
        <v>30</v>
      </c>
      <c s="12" r="AA125">
        <v>20</v>
      </c>
      <c s="12" r="AB125">
        <v>24</v>
      </c>
      <c s="12" r="AC125">
        <v>30</v>
      </c>
      <c s="12" r="AD125">
        <v>30</v>
      </c>
      <c s="12" r="AE125">
        <v>30</v>
      </c>
      <c s="192" r="AF125">
        <v>30</v>
      </c>
      <c s="192" r="AG125">
        <v>30</v>
      </c>
      <c s="192" r="AH125"/>
      <c s="192" r="AI125"/>
      <c s="192" r="AJ125"/>
      <c s="192" r="AK125"/>
      <c s="192" r="AL125"/>
      <c s="192" r="AM125"/>
      <c s="192" r="AN125"/>
      <c s="192" r="AO125"/>
      <c s="192" r="AP125"/>
      <c s="192" r="AQ125"/>
      <c s="192" r="AR125"/>
      <c s="192" r="AS125"/>
      <c s="192" r="AT125"/>
      <c s="192" r="AU125"/>
      <c s="192" r="AV125"/>
      <c s="192" r="AW125"/>
      <c s="192" r="AX125"/>
      <c s="192" r="AY125"/>
      <c s="192" r="AZ125"/>
      <c s="192" r="BA125"/>
      <c s="192" r="BB125"/>
      <c s="192" r="BC125"/>
      <c s="192" r="BD125"/>
      <c s="192" r="BE125"/>
      <c s="192" r="BF125"/>
      <c s="192" r="BG125"/>
      <c s="192" r="BH125"/>
      <c s="192" r="BI125"/>
      <c s="192" r="BJ125"/>
      <c s="192" r="BK125"/>
      <c s="192" r="BL125"/>
    </row>
    <row customHeight="1" r="126" ht="20.25">
      <c t="s" s="283" r="A126">
        <v>6</v>
      </c>
      <c s="237" r="B126"/>
      <c t="s" s="305" r="C126">
        <v>20</v>
      </c>
      <c t="s" s="283" r="D126">
        <v>69</v>
      </c>
      <c t="s" s="283" r="E126">
        <v>79</v>
      </c>
      <c t="s" s="283" r="F126">
        <v>10</v>
      </c>
      <c t="b" s="191" r="G126">
        <v>1</v>
      </c>
      <c s="66" r="H126"/>
      <c s="96" r="K126"/>
      <c s="273" r="L126"/>
      <c s="337" r="N126"/>
      <c s="66" r="O126"/>
      <c s="337" r="P126"/>
      <c s="129" r="Q126"/>
      <c s="129" r="R126"/>
      <c s="273" r="S126"/>
      <c s="337" r="T126"/>
      <c s="66" r="U126"/>
      <c s="305" r="V126"/>
      <c s="305" r="W126"/>
      <c s="305" r="X126"/>
      <c s="305" r="Y126"/>
      <c s="305" r="Z126"/>
      <c s="305" r="AA126"/>
      <c s="305" r="AB126"/>
      <c s="305" r="AC126"/>
      <c s="305" r="AD126"/>
      <c s="305" r="AE126"/>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customHeight="1" r="127" ht="20.25">
      <c t="s" s="248" r="A127">
        <v>6</v>
      </c>
      <c s="248" r="B127"/>
      <c t="s" s="336" r="C127">
        <v>63</v>
      </c>
      <c t="s" s="248" r="D127">
        <v>80</v>
      </c>
      <c t="s" s="248" r="E127">
        <v>81</v>
      </c>
      <c t="s" s="248" r="F127">
        <v>16</v>
      </c>
      <c t="b" s="114" r="G127">
        <v>1</v>
      </c>
      <c s="6" r="H127"/>
      <c s="4" r="I127">
        <f>0+8</f>
        <v>8</v>
      </c>
      <c s="4" r="J127"/>
      <c s="110" r="K127"/>
      <c s="259" r="L127"/>
      <c s="4" r="M127"/>
      <c s="154" r="N127"/>
      <c s="6" r="O127"/>
      <c s="154" r="P127"/>
      <c s="1" r="Q127"/>
      <c s="210" r="R127"/>
      <c s="259" r="S127"/>
      <c s="154" r="T127"/>
      <c s="6" r="U127"/>
      <c s="336" r="V127"/>
      <c s="305" r="W127"/>
      <c s="305" r="X127"/>
    </row>
    <row customHeight="1" r="128" ht="20.25">
      <c t="s" s="248" r="A128">
        <v>6</v>
      </c>
      <c s="248" r="B128"/>
      <c t="s" s="336" r="C128">
        <v>7</v>
      </c>
      <c t="s" s="248" r="D128">
        <v>80</v>
      </c>
      <c t="s" s="248" r="E128">
        <v>81</v>
      </c>
      <c t="s" s="248" r="F128">
        <v>10</v>
      </c>
      <c t="b" s="114" r="G128">
        <v>1</v>
      </c>
      <c s="6" r="H128"/>
      <c s="4" r="I128">
        <v>0</v>
      </c>
      <c s="4" r="J128"/>
      <c s="110" r="K128"/>
      <c s="259" r="L128"/>
      <c s="4" r="M128"/>
      <c s="154" r="N128"/>
      <c s="6" r="O128"/>
      <c s="154" r="P128"/>
      <c s="1" r="Q128"/>
      <c s="210" r="R128"/>
      <c s="259" r="S128"/>
      <c s="154" r="T128"/>
      <c s="6" r="U128"/>
      <c s="336" r="V128"/>
      <c s="305" r="W128"/>
      <c s="305" r="X128"/>
    </row>
    <row customHeight="1" r="129" ht="20.25">
      <c t="s" s="283" r="A129">
        <v>6</v>
      </c>
      <c s="205" r="B129"/>
      <c t="s" s="67" r="C129">
        <v>20</v>
      </c>
      <c t="s" s="283" r="D129">
        <v>82</v>
      </c>
      <c t="s" s="283" r="E129">
        <v>83</v>
      </c>
      <c t="s" s="283" r="F129">
        <v>10</v>
      </c>
      <c t="b" s="191" r="G129">
        <v>1</v>
      </c>
      <c s="148" r="H129">
        <v>0</v>
      </c>
      <c s="96" r="P129"/>
      <c s="129" r="Q129"/>
      <c s="273" r="R129"/>
    </row>
    <row customHeight="1" r="130" ht="20.25">
      <c t="s" s="283" r="A130">
        <v>6</v>
      </c>
      <c s="205" r="B130"/>
      <c t="s" s="67" r="C130">
        <v>14</v>
      </c>
      <c t="s" s="283" r="D130">
        <v>82</v>
      </c>
      <c t="s" s="283" r="E130">
        <v>83</v>
      </c>
      <c t="s" s="283" r="F130">
        <v>13</v>
      </c>
      <c t="b" s="191" r="G130">
        <v>1</v>
      </c>
      <c s="148" r="H130">
        <v>0</v>
      </c>
      <c s="96" r="P130"/>
      <c s="129" r="Q130"/>
      <c s="273" r="R130"/>
    </row>
    <row customHeight="1" r="131" ht="20.25">
      <c t="s" s="283" r="A131">
        <v>6</v>
      </c>
      <c s="205" r="B131"/>
      <c t="s" s="67" r="C131">
        <v>12</v>
      </c>
      <c t="s" s="283" r="D131">
        <v>82</v>
      </c>
      <c t="s" s="283" r="E131">
        <v>83</v>
      </c>
      <c t="s" s="283" r="F131">
        <v>13</v>
      </c>
      <c t="b" s="191" r="G131">
        <v>1</v>
      </c>
      <c s="148" r="H131">
        <v>0</v>
      </c>
      <c s="192" r="N131"/>
      <c s="96" r="P131"/>
      <c s="129" r="Q131"/>
      <c s="273" r="R131"/>
    </row>
    <row customHeight="1" r="132" ht="20.25">
      <c t="s" s="283" r="A132">
        <v>6</v>
      </c>
      <c s="205" r="B132"/>
      <c t="s" s="67" r="C132">
        <v>7</v>
      </c>
      <c t="s" s="283" r="D132">
        <v>82</v>
      </c>
      <c t="s" s="283" r="E132">
        <v>83</v>
      </c>
      <c t="s" s="283" r="F132">
        <v>10</v>
      </c>
      <c t="b" s="191" r="G132">
        <v>1</v>
      </c>
      <c s="148" r="H132">
        <v>0</v>
      </c>
      <c s="192" r="N132"/>
      <c s="96" r="P132"/>
      <c s="129" r="Q132"/>
      <c s="273" r="R132"/>
    </row>
    <row customHeight="1" r="133" ht="20.25">
      <c t="s" s="283" r="A133">
        <v>6</v>
      </c>
      <c s="205" r="B133"/>
      <c t="s" s="67" r="C133">
        <v>26</v>
      </c>
      <c t="s" s="283" r="D133">
        <v>82</v>
      </c>
      <c t="s" s="283" r="E133">
        <v>83</v>
      </c>
      <c t="s" s="283" r="F133">
        <v>27</v>
      </c>
      <c t="b" s="191" r="G133">
        <v>1</v>
      </c>
      <c s="148" r="H133">
        <v>0</v>
      </c>
      <c s="192" r="N133"/>
      <c s="96" r="P133"/>
      <c s="129" r="Q133"/>
      <c s="273" r="R133"/>
    </row>
    <row customHeight="1" r="134" ht="20.25">
      <c t="s" s="283" r="A134">
        <v>6</v>
      </c>
      <c s="205" r="B134"/>
      <c t="s" s="67" r="C134">
        <v>45</v>
      </c>
      <c t="s" s="283" r="D134">
        <v>82</v>
      </c>
      <c t="s" s="283" r="E134">
        <v>83</v>
      </c>
      <c t="s" s="283" r="F134">
        <v>32</v>
      </c>
      <c t="b" s="191" r="G134">
        <v>1</v>
      </c>
      <c s="153" r="H134">
        <v>0</v>
      </c>
    </row>
    <row customHeight="1" r="135" ht="20.25">
      <c t="s" s="283" r="A135">
        <v>6</v>
      </c>
      <c s="205" r="B135"/>
      <c t="s" s="67" r="C135">
        <v>84</v>
      </c>
      <c t="s" s="283" r="D135">
        <v>82</v>
      </c>
      <c t="s" s="283" r="E135">
        <v>83</v>
      </c>
      <c t="s" s="283" r="F135">
        <v>32</v>
      </c>
      <c t="b" s="191" r="G135">
        <v>1</v>
      </c>
      <c s="153" r="H135">
        <f>(0+40)-8</f>
        <v>32</v>
      </c>
    </row>
    <row customHeight="1" r="136" ht="20.25">
      <c t="s" s="283" r="A136">
        <v>6</v>
      </c>
      <c s="205" r="B136"/>
      <c t="s" s="67" r="C136">
        <v>38</v>
      </c>
      <c t="s" s="283" r="D136">
        <v>82</v>
      </c>
      <c t="s" s="283" r="E136">
        <v>83</v>
      </c>
      <c t="s" s="283" r="F136">
        <v>32</v>
      </c>
      <c t="b" s="191" r="G136">
        <v>1</v>
      </c>
      <c s="148" r="H136">
        <f>(0+40)-8</f>
        <v>32</v>
      </c>
      <c s="192" r="N136"/>
    </row>
    <row customHeight="1" r="137" ht="20.25">
      <c t="s" s="283" r="A137">
        <v>6</v>
      </c>
      <c s="205" r="B137"/>
      <c t="s" s="67" r="C137">
        <v>20</v>
      </c>
      <c t="s" s="283" r="D137">
        <v>82</v>
      </c>
      <c t="s" s="283" r="E137">
        <v>85</v>
      </c>
      <c t="s" s="283" r="F137">
        <v>10</v>
      </c>
      <c t="b" s="191" r="G137">
        <v>1</v>
      </c>
      <c s="153" r="H137">
        <v>0</v>
      </c>
      <c s="285" r="I137">
        <v>0</v>
      </c>
      <c s="358" r="J137">
        <v>0</v>
      </c>
      <c s="358" r="K137">
        <v>0</v>
      </c>
      <c s="358" r="L137">
        <v>0</v>
      </c>
      <c s="358" r="M137">
        <v>0</v>
      </c>
      <c s="358" r="N137">
        <v>0</v>
      </c>
      <c s="358" r="O137">
        <v>0</v>
      </c>
      <c s="358" r="P137">
        <v>0</v>
      </c>
      <c s="358" r="Q137">
        <v>0</v>
      </c>
      <c s="93" r="R137">
        <v>0</v>
      </c>
      <c s="93" r="S137">
        <v>0</v>
      </c>
      <c s="192" r="W137"/>
      <c s="12" r="X137"/>
      <c s="12" r="Y137"/>
      <c s="12" r="Z137"/>
      <c s="12" r="AA137"/>
      <c s="12" r="AB137"/>
      <c s="12" r="AC137"/>
      <c s="12" r="AD137"/>
      <c s="12" r="AE137"/>
      <c s="12" r="AF137"/>
      <c s="12" r="AG137"/>
      <c s="12" r="AH137"/>
      <c s="12" r="AI137"/>
      <c s="12" r="AJ137"/>
      <c s="12" r="AK137"/>
      <c s="12" r="AL137"/>
      <c s="192" r="AM137"/>
    </row>
    <row customHeight="1" r="138" ht="20.25">
      <c t="s" s="283" r="A138">
        <v>6</v>
      </c>
      <c s="205" r="B138"/>
      <c t="s" s="67" r="C138">
        <v>14</v>
      </c>
      <c t="s" s="283" r="D138">
        <v>82</v>
      </c>
      <c t="s" s="283" r="E138">
        <v>85</v>
      </c>
      <c t="s" s="283" r="F138">
        <v>13</v>
      </c>
      <c t="b" s="191" r="G138">
        <v>1</v>
      </c>
      <c s="153" r="H138">
        <f>10-10</f>
        <v>0</v>
      </c>
      <c s="285" r="I138">
        <f>10-10</f>
        <v>0</v>
      </c>
      <c s="358" r="J138">
        <v>0</v>
      </c>
      <c s="358" r="K138">
        <v>0</v>
      </c>
      <c s="358" r="L138">
        <v>0</v>
      </c>
      <c s="358" r="M138">
        <v>0</v>
      </c>
      <c s="358" r="N138">
        <v>0</v>
      </c>
      <c s="358" r="O138">
        <v>0</v>
      </c>
      <c s="358" r="P138">
        <v>0</v>
      </c>
      <c s="358" r="Q138">
        <v>0</v>
      </c>
      <c s="93" r="R138">
        <v>0</v>
      </c>
      <c s="93" r="S138">
        <v>0</v>
      </c>
      <c s="192" r="W138"/>
      <c s="12" r="X138"/>
      <c s="12" r="Y138"/>
      <c s="12" r="Z138"/>
      <c s="12" r="AA138"/>
      <c s="12" r="AB138"/>
      <c s="12" r="AC138"/>
      <c s="12" r="AD138"/>
      <c s="12" r="AE138"/>
      <c s="12" r="AF138"/>
      <c s="12" r="AG138"/>
      <c s="12" r="AH138"/>
      <c s="12" r="AI138"/>
      <c s="12" r="AJ138"/>
      <c s="12" r="AK138"/>
      <c s="12" r="AL138"/>
      <c s="192" r="AM138"/>
    </row>
    <row customHeight="1" r="139" ht="20.25">
      <c t="s" s="283" r="A139">
        <v>6</v>
      </c>
      <c s="205" r="B139"/>
      <c t="s" s="67" r="C139">
        <v>12</v>
      </c>
      <c t="s" s="283" r="D139">
        <v>82</v>
      </c>
      <c t="s" s="283" r="E139">
        <v>85</v>
      </c>
      <c t="s" s="283" r="F139">
        <v>13</v>
      </c>
      <c t="b" s="191" r="G139">
        <v>1</v>
      </c>
      <c s="153" r="H139">
        <f>12-12</f>
        <v>0</v>
      </c>
      <c s="285" r="I139">
        <f>12-12</f>
        <v>0</v>
      </c>
      <c s="358" r="J139">
        <v>0</v>
      </c>
      <c s="358" r="K139">
        <v>0</v>
      </c>
      <c s="358" r="L139">
        <v>0</v>
      </c>
      <c s="358" r="M139">
        <v>0</v>
      </c>
      <c s="358" r="N139">
        <v>0</v>
      </c>
      <c s="8" r="O139">
        <v>0</v>
      </c>
      <c s="108" r="P139">
        <v>0</v>
      </c>
      <c s="108" r="Q139">
        <v>0</v>
      </c>
      <c s="203" r="R139">
        <v>0</v>
      </c>
      <c s="93" r="S139">
        <v>0</v>
      </c>
      <c s="192" r="W139"/>
      <c s="12" r="X139"/>
      <c s="12" r="Y139"/>
      <c s="12" r="Z139"/>
      <c s="12" r="AA139"/>
      <c s="12" r="AB139"/>
      <c s="12" r="AC139"/>
      <c s="12" r="AD139"/>
      <c s="12" r="AE139"/>
      <c s="12" r="AF139"/>
      <c s="12" r="AG139"/>
      <c s="12" r="AH139"/>
      <c s="12" r="AI139"/>
      <c s="12" r="AJ139"/>
      <c s="12" r="AK139"/>
      <c s="12" r="AL139"/>
      <c s="192" r="AM139"/>
    </row>
    <row customHeight="1" r="140" ht="20.25">
      <c t="s" s="283" r="A140">
        <v>6</v>
      </c>
      <c s="205" r="B140"/>
      <c t="s" s="67" r="C140">
        <v>7</v>
      </c>
      <c t="s" s="283" r="D140">
        <v>82</v>
      </c>
      <c t="s" s="283" r="E140">
        <v>85</v>
      </c>
      <c t="s" s="283" r="F140">
        <v>13</v>
      </c>
      <c t="b" s="191" r="G140">
        <v>1</v>
      </c>
      <c s="153" r="H140">
        <v>0</v>
      </c>
      <c s="285" r="I140">
        <v>0</v>
      </c>
      <c s="358" r="J140">
        <v>0</v>
      </c>
      <c s="358" r="K140">
        <v>0</v>
      </c>
      <c s="358" r="L140">
        <v>0</v>
      </c>
      <c s="358" r="M140">
        <v>0</v>
      </c>
      <c s="358" r="N140">
        <v>0</v>
      </c>
      <c s="8" r="O140">
        <v>0</v>
      </c>
      <c s="108" r="P140">
        <v>0</v>
      </c>
      <c s="108" r="Q140">
        <v>0</v>
      </c>
      <c s="203" r="R140">
        <v>0</v>
      </c>
      <c s="93" r="S140">
        <v>0</v>
      </c>
      <c s="192" r="W140"/>
      <c s="12" r="X140"/>
      <c s="12" r="Y140"/>
      <c s="12" r="Z140"/>
      <c s="12" r="AA140"/>
      <c s="12" r="AB140"/>
      <c s="12" r="AC140"/>
      <c s="12" r="AD140"/>
      <c s="12" r="AE140"/>
      <c s="12" r="AF140"/>
      <c s="12" r="AG140"/>
      <c s="12" r="AH140"/>
      <c s="12" r="AI140"/>
      <c s="12" r="AJ140"/>
      <c s="12" r="AK140"/>
      <c s="12" r="AL140"/>
      <c s="192" r="AM140"/>
    </row>
    <row customHeight="1" r="141" ht="20.25">
      <c t="s" s="283" r="A141">
        <v>6</v>
      </c>
      <c s="205" r="B141"/>
      <c t="s" s="67" r="C141">
        <v>26</v>
      </c>
      <c t="s" s="283" r="D141">
        <v>82</v>
      </c>
      <c t="s" s="283" r="E141">
        <v>85</v>
      </c>
      <c t="s" s="283" r="F141">
        <v>27</v>
      </c>
      <c t="b" s="191" r="G141">
        <v>1</v>
      </c>
      <c s="153" r="H141">
        <f>6-6</f>
        <v>0</v>
      </c>
      <c s="285" r="I141">
        <f>6-6</f>
        <v>0</v>
      </c>
      <c s="358" r="J141">
        <v>0</v>
      </c>
      <c s="358" r="K141">
        <v>0</v>
      </c>
      <c s="358" r="L141">
        <v>0</v>
      </c>
      <c s="358" r="M141">
        <v>0</v>
      </c>
      <c s="358" r="N141">
        <v>0</v>
      </c>
      <c s="8" r="O141">
        <v>0</v>
      </c>
      <c s="108" r="P141">
        <v>0</v>
      </c>
      <c s="108" r="Q141">
        <v>6</v>
      </c>
      <c s="203" r="R141">
        <v>6</v>
      </c>
      <c s="93" r="S141">
        <v>0</v>
      </c>
      <c s="192" r="W141"/>
      <c s="12" r="X141"/>
      <c s="12" r="Y141"/>
      <c s="12" r="Z141"/>
      <c s="12" r="AA141"/>
      <c s="12" r="AB141"/>
      <c s="12" r="AC141"/>
      <c s="12" r="AD141"/>
      <c s="12" r="AE141"/>
      <c s="12" r="AF141"/>
      <c s="12" r="AG141"/>
      <c s="12" r="AH141"/>
      <c s="12" r="AI141"/>
      <c s="12" r="AJ141"/>
      <c s="12" r="AK141"/>
      <c s="12" r="AL141"/>
      <c s="192" r="AM141"/>
    </row>
    <row customHeight="1" r="142" ht="20.25">
      <c t="s" s="283" r="A142">
        <v>6</v>
      </c>
      <c s="205" r="B142"/>
      <c t="s" s="344" r="C142">
        <v>15</v>
      </c>
      <c t="s" s="283" r="D142">
        <v>82</v>
      </c>
      <c t="s" s="283" r="E142">
        <v>85</v>
      </c>
      <c t="s" s="283" r="F142">
        <v>16</v>
      </c>
      <c t="b" s="191" r="G142">
        <v>1</v>
      </c>
      <c s="153" r="H142">
        <f>10-10</f>
        <v>0</v>
      </c>
      <c s="285" r="I142">
        <f>10-10</f>
        <v>0</v>
      </c>
      <c s="354" r="J142">
        <v>0</v>
      </c>
      <c s="354" r="K142">
        <v>0</v>
      </c>
      <c s="354" r="L142">
        <v>0</v>
      </c>
      <c s="354" r="M142">
        <v>0</v>
      </c>
      <c s="354" r="N142">
        <v>0</v>
      </c>
      <c s="46" r="O142">
        <v>0</v>
      </c>
      <c s="95" r="P142">
        <v>0</v>
      </c>
      <c s="95" r="Q142">
        <v>15</v>
      </c>
      <c s="262" r="R142">
        <v>15</v>
      </c>
      <c s="359" r="S142">
        <v>0</v>
      </c>
      <c s="192" r="W142"/>
      <c s="192" r="X142"/>
      <c s="192" r="Y142"/>
      <c s="192" r="Z142"/>
      <c s="192" r="AA142"/>
      <c s="192" r="AB142"/>
      <c s="192" r="AC142"/>
      <c s="192" r="AD142"/>
      <c s="192" r="AE142"/>
      <c s="192" r="AF142"/>
      <c s="192" r="AG142"/>
      <c s="192" r="AH142"/>
      <c s="192" r="AI142"/>
      <c s="192" r="AJ142"/>
      <c s="192" r="AK142"/>
      <c s="192" r="AL142"/>
      <c s="192" r="AM142"/>
    </row>
    <row customHeight="1" r="143" ht="20.25">
      <c t="s" s="283" r="A143">
        <v>6</v>
      </c>
      <c s="205" r="B143"/>
      <c t="s" s="344" r="C143">
        <v>29</v>
      </c>
      <c t="s" s="283" r="D143">
        <v>82</v>
      </c>
      <c t="s" s="283" r="E143">
        <v>85</v>
      </c>
      <c t="s" s="283" r="F143">
        <v>32</v>
      </c>
      <c t="b" s="191" r="G143">
        <v>1</v>
      </c>
      <c s="153" r="H143">
        <f>20-20</f>
        <v>0</v>
      </c>
      <c s="285" r="I143">
        <f>20-20</f>
        <v>0</v>
      </c>
      <c s="354" r="J143">
        <v>0</v>
      </c>
      <c s="354" r="K143">
        <v>0</v>
      </c>
      <c s="354" r="L143">
        <v>0</v>
      </c>
      <c s="354" r="M143">
        <v>0</v>
      </c>
      <c s="354" r="N143">
        <v>0</v>
      </c>
      <c s="354" r="O143">
        <v>0</v>
      </c>
      <c s="354" r="P143">
        <v>0</v>
      </c>
      <c s="354" r="Q143">
        <v>0</v>
      </c>
      <c s="359" r="R143">
        <v>0</v>
      </c>
      <c s="359" r="S143">
        <v>0</v>
      </c>
      <c s="192" r="W143"/>
      <c s="192" r="X143"/>
      <c s="192" r="Y143"/>
      <c s="192" r="Z143"/>
      <c s="192" r="AA143"/>
      <c s="192" r="AB143"/>
      <c s="192" r="AC143"/>
      <c s="192" r="AD143"/>
      <c s="192" r="AE143"/>
      <c s="192" r="AF143"/>
      <c s="192" r="AG143"/>
      <c s="192" r="AH143"/>
      <c s="192" r="AI143"/>
      <c s="192" r="AJ143"/>
      <c s="192" r="AK143"/>
      <c s="192" r="AL143"/>
      <c s="192" r="AM143"/>
    </row>
    <row customHeight="1" r="144" ht="20.25">
      <c t="s" s="283" r="A144">
        <v>6</v>
      </c>
      <c s="205" r="B144"/>
      <c t="s" s="67" r="C144">
        <v>84</v>
      </c>
      <c t="s" s="283" r="D144">
        <v>82</v>
      </c>
      <c t="s" s="283" r="E144">
        <v>85</v>
      </c>
      <c t="s" s="283" r="F144">
        <v>32</v>
      </c>
      <c t="b" s="191" r="G144">
        <v>1</v>
      </c>
      <c s="153" r="H144">
        <f>20-20</f>
        <v>0</v>
      </c>
      <c s="285" r="I144">
        <f>20-20</f>
        <v>0</v>
      </c>
      <c s="358" r="J144">
        <v>0</v>
      </c>
      <c s="358" r="K144">
        <v>0</v>
      </c>
      <c s="358" r="L144">
        <v>0</v>
      </c>
      <c s="358" r="M144">
        <v>0</v>
      </c>
      <c s="358" r="N144">
        <v>0</v>
      </c>
      <c s="358" r="O144">
        <v>0</v>
      </c>
      <c s="358" r="P144">
        <v>0</v>
      </c>
      <c s="358" r="Q144">
        <v>20</v>
      </c>
      <c s="93" r="R144">
        <v>20</v>
      </c>
      <c s="93" r="S144">
        <v>0</v>
      </c>
      <c s="192" r="W144"/>
      <c s="192" r="X144"/>
      <c s="192" r="Y144"/>
      <c s="192" r="Z144"/>
      <c s="192" r="AA144"/>
      <c s="192" r="AB144"/>
      <c s="193" r="AC144"/>
      <c s="219" r="AD144"/>
      <c s="192" r="AE144"/>
      <c s="192" r="AF144"/>
      <c s="192" r="AG144"/>
      <c s="192" r="AH144"/>
      <c s="192" r="AI144"/>
      <c s="192" r="AJ144"/>
      <c s="192" r="AK144"/>
      <c s="192" r="AL144"/>
      <c s="192" r="AM144"/>
    </row>
    <row customHeight="1" r="145" ht="20.25">
      <c t="s" s="283" r="A145">
        <v>6</v>
      </c>
      <c s="205" r="B145"/>
      <c t="s" r="C145">
        <v>38</v>
      </c>
      <c t="s" s="283" r="D145">
        <v>82</v>
      </c>
      <c t="s" s="283" r="E145">
        <v>85</v>
      </c>
      <c t="s" s="283" r="F145">
        <v>32</v>
      </c>
      <c t="b" s="191" r="G145">
        <v>1</v>
      </c>
      <c s="153" r="H145">
        <f>40-40</f>
        <v>0</v>
      </c>
      <c s="285" r="I145">
        <f>40-40</f>
        <v>0</v>
      </c>
      <c s="358" r="J145">
        <v>0</v>
      </c>
      <c s="358" r="K145">
        <v>0</v>
      </c>
      <c s="358" r="L145">
        <v>0</v>
      </c>
      <c s="358" r="M145">
        <v>0</v>
      </c>
      <c s="358" r="N145">
        <v>0</v>
      </c>
      <c s="358" r="O145">
        <v>0</v>
      </c>
      <c s="358" r="P145">
        <v>0</v>
      </c>
      <c s="358" r="Q145">
        <v>0</v>
      </c>
      <c s="93" r="R145">
        <v>0</v>
      </c>
      <c s="93" r="S145">
        <v>0</v>
      </c>
      <c s="96" r="X145"/>
      <c s="273" r="Y145"/>
    </row>
    <row customHeight="1" r="146" ht="20.25">
      <c t="s" s="283" r="A146">
        <v>6</v>
      </c>
      <c s="205" r="B146"/>
      <c t="s" s="192" r="C146">
        <v>20</v>
      </c>
      <c t="s" s="283" r="D146">
        <v>86</v>
      </c>
      <c t="s" s="283" r="E146">
        <v>87</v>
      </c>
      <c t="s" s="283" r="F146">
        <v>10</v>
      </c>
      <c t="b" s="191" r="G146">
        <v>0</v>
      </c>
      <c s="66" r="H146"/>
      <c r="K146">
        <v>0</v>
      </c>
      <c r="L146">
        <v>0</v>
      </c>
      <c r="M146">
        <v>0</v>
      </c>
      <c s="12" r="N146">
        <v>0</v>
      </c>
      <c s="305" r="O146">
        <v>0</v>
      </c>
      <c s="305" r="P146">
        <v>0</v>
      </c>
      <c s="305" r="Q146">
        <v>0</v>
      </c>
      <c s="305" r="R146">
        <v>0</v>
      </c>
      <c r="S146">
        <v>0</v>
      </c>
      <c s="305" r="T146"/>
      <c s="305" r="U146"/>
      <c s="305" r="V146"/>
      <c s="305" r="W146"/>
      <c s="337" r="X146"/>
      <c s="66" r="Y146"/>
      <c s="305" r="Z146"/>
      <c s="305" r="AA146"/>
      <c s="305" r="AB146"/>
      <c s="305" r="AC146"/>
      <c s="305" r="AD146"/>
      <c s="305" r="AE146"/>
      <c s="237" r="AX146"/>
    </row>
    <row customHeight="1" r="147" ht="20.25">
      <c t="s" s="283" r="A147">
        <v>6</v>
      </c>
      <c s="205" r="B147"/>
      <c t="s" s="192" r="C147">
        <v>20</v>
      </c>
      <c t="s" s="283" r="D147">
        <v>86</v>
      </c>
      <c t="s" s="283" r="E147">
        <v>88</v>
      </c>
      <c t="s" s="283" r="F147">
        <v>10</v>
      </c>
      <c t="b" s="191" r="G147">
        <v>0</v>
      </c>
      <c s="66" r="H147"/>
      <c s="12" r="N147"/>
      <c s="305" r="O147"/>
      <c s="305" r="P147"/>
      <c s="305" r="Q147"/>
      <c s="305" r="R147"/>
      <c s="305" r="T147"/>
      <c s="305" r="U147"/>
      <c s="305" r="V147"/>
      <c s="305" r="W147">
        <v>0</v>
      </c>
      <c s="337" r="X147"/>
      <c s="66" r="Y147"/>
      <c s="305" r="Z147"/>
      <c s="305" r="AA147"/>
      <c s="305" r="AB147"/>
      <c s="305" r="AC147"/>
      <c s="305" r="AD147"/>
      <c s="305" r="AE147">
        <v>0</v>
      </c>
      <c s="305" r="AF147">
        <v>0</v>
      </c>
      <c s="305" r="AG147">
        <v>0</v>
      </c>
      <c s="305" r="AH147">
        <v>0</v>
      </c>
    </row>
    <row customHeight="1" r="148" ht="20.25">
      <c t="s" s="283" r="A148">
        <v>6</v>
      </c>
      <c s="205" r="B148"/>
      <c t="s" s="283" r="C148">
        <v>44</v>
      </c>
      <c t="s" s="283" r="D148">
        <v>86</v>
      </c>
      <c t="s" s="283" r="E148">
        <v>89</v>
      </c>
      <c t="s" s="283" r="F148">
        <v>10</v>
      </c>
      <c t="b" s="191" r="G148">
        <v>0</v>
      </c>
      <c s="66" r="H148"/>
      <c s="305" r="N148"/>
      <c s="305" r="O148"/>
      <c s="305" r="P148"/>
      <c s="305" r="Q148"/>
      <c s="305" r="T148"/>
      <c s="305" r="U148"/>
      <c s="305" r="V148"/>
      <c s="305" r="W148"/>
      <c s="337" r="X148"/>
      <c s="66" r="Y148"/>
      <c s="305" r="Z148"/>
      <c s="305" r="AA148"/>
      <c s="305" r="AB148"/>
      <c s="305" r="AC148"/>
      <c s="305" r="AD148"/>
      <c s="305" r="AE148"/>
      <c r="AG148">
        <v>1</v>
      </c>
    </row>
    <row customHeight="1" r="149" ht="20.25">
      <c t="s" s="283" r="A149">
        <v>6</v>
      </c>
      <c s="205" r="B149"/>
      <c t="s" s="283" r="C149">
        <v>20</v>
      </c>
      <c t="s" s="283" r="D149">
        <v>86</v>
      </c>
      <c t="s" s="283" r="E149">
        <v>89</v>
      </c>
      <c t="s" s="283" r="F149">
        <v>10</v>
      </c>
      <c t="b" s="191" r="G149">
        <v>0</v>
      </c>
      <c s="66" r="H149"/>
      <c s="305" r="N149"/>
      <c s="305" r="O149"/>
      <c s="305" r="P149"/>
      <c s="305" r="Q149"/>
      <c s="305" r="T149"/>
      <c s="305" r="U149"/>
      <c s="305" r="V149"/>
      <c s="305" r="W149"/>
      <c s="305" r="X149"/>
      <c s="305" r="Y149"/>
      <c s="305" r="Z149"/>
      <c s="305" r="AA149"/>
      <c s="305" r="AB149"/>
      <c s="305" r="AC149"/>
      <c s="305" r="AD149"/>
      <c s="305" r="AE149"/>
      <c s="96" r="AG149">
        <v>1</v>
      </c>
      <c s="273" r="AH149"/>
    </row>
    <row customHeight="1" r="150" ht="20.25">
      <c t="s" s="283" r="A150">
        <v>6</v>
      </c>
      <c s="205" r="B150"/>
      <c t="s" s="283" r="C150">
        <v>7</v>
      </c>
      <c t="s" s="283" r="D150">
        <v>86</v>
      </c>
      <c t="s" s="283" r="E150">
        <v>89</v>
      </c>
      <c t="s" s="283" r="F150">
        <v>10</v>
      </c>
      <c t="b" s="191" r="G150">
        <v>0</v>
      </c>
      <c s="66" r="H150"/>
      <c s="305" r="N150"/>
      <c s="305" r="O150"/>
      <c s="305" r="P150"/>
      <c s="305" r="Q150"/>
      <c s="305" r="T150"/>
      <c s="305" r="U150"/>
      <c s="305" r="V150"/>
      <c s="305" r="W150"/>
      <c s="305" r="X150"/>
      <c s="305" r="Y150"/>
      <c s="305" r="Z150"/>
      <c s="305" r="AA150"/>
      <c s="305" r="AB150"/>
      <c s="305" r="AC150"/>
      <c s="305" r="AD150"/>
      <c s="305" r="AE150"/>
      <c r="AG150">
        <v>1</v>
      </c>
    </row>
    <row customHeight="1" r="151" ht="20.25">
      <c t="s" s="283" r="A151">
        <v>6</v>
      </c>
      <c s="205" r="B151"/>
      <c t="s" s="283" r="C151">
        <v>18</v>
      </c>
      <c t="s" s="283" r="D151">
        <v>86</v>
      </c>
      <c t="s" s="283" r="E151">
        <v>89</v>
      </c>
      <c t="s" s="283" r="F151">
        <v>13</v>
      </c>
      <c t="b" s="191" r="G151">
        <v>0</v>
      </c>
      <c s="66" r="H151"/>
      <c s="305" r="N151"/>
      <c s="305" r="O151"/>
      <c s="305" r="P151"/>
      <c s="305" r="Q151"/>
      <c s="305" r="T151"/>
      <c s="305" r="U151"/>
      <c s="305" r="V151"/>
      <c s="305" r="W151"/>
      <c s="305" r="X151"/>
      <c s="305" r="Y151"/>
      <c s="305" r="Z151"/>
      <c s="305" r="AA151"/>
      <c s="305" r="AB151"/>
      <c s="305" r="AC151"/>
      <c s="305" r="AD151"/>
      <c s="305" r="AE151"/>
      <c r="AG151">
        <v>1</v>
      </c>
    </row>
    <row customHeight="1" r="152" ht="20.25">
      <c t="s" s="283" r="A152">
        <v>6</v>
      </c>
      <c s="205" r="B152"/>
      <c t="s" s="192" r="C152">
        <v>41</v>
      </c>
      <c t="s" s="283" r="D152">
        <v>86</v>
      </c>
      <c t="s" s="283" r="E152">
        <v>90</v>
      </c>
      <c t="s" s="283" r="F152">
        <v>32</v>
      </c>
      <c t="b" s="191" r="G152">
        <v>0</v>
      </c>
      <c s="66" r="H152"/>
      <c s="12" r="N152"/>
      <c s="305" r="O152"/>
      <c s="305" r="P152"/>
      <c s="305" r="Q152"/>
      <c s="305" r="R152">
        <v>0</v>
      </c>
      <c s="305" r="S152">
        <v>0</v>
      </c>
      <c s="305" r="T152">
        <v>0</v>
      </c>
      <c s="305" r="U152">
        <v>0</v>
      </c>
      <c s="305" r="V152">
        <v>0</v>
      </c>
      <c s="305" r="W152">
        <v>0</v>
      </c>
      <c s="305" r="X152">
        <v>0</v>
      </c>
      <c s="305" r="Y152">
        <v>20</v>
      </c>
      <c s="305" r="Z152">
        <v>20</v>
      </c>
      <c s="305" r="AA152">
        <v>20</v>
      </c>
      <c s="305" r="AB152">
        <v>20</v>
      </c>
      <c s="305" r="AC152">
        <f>20-8</f>
        <v>12</v>
      </c>
      <c s="305" r="AD152">
        <v>40</v>
      </c>
      <c s="305" r="AE152">
        <v>40</v>
      </c>
      <c r="AF152">
        <v>40</v>
      </c>
    </row>
    <row customHeight="1" r="153" ht="20.25">
      <c t="s" s="283" r="A153">
        <v>6</v>
      </c>
      <c s="205" r="B153"/>
      <c t="s" s="283" r="C153">
        <v>20</v>
      </c>
      <c t="s" s="283" r="D153">
        <v>86</v>
      </c>
      <c t="s" s="283" r="E153">
        <v>91</v>
      </c>
      <c t="s" s="283" r="F153">
        <v>10</v>
      </c>
      <c t="b" s="191" r="G153">
        <v>0</v>
      </c>
      <c s="66" r="H153"/>
      <c s="305" r="N153"/>
      <c s="305" r="O153"/>
      <c s="305" r="P153"/>
      <c s="305" r="Q153"/>
      <c s="305" r="T153"/>
      <c s="305" r="U153"/>
      <c s="305" r="V153"/>
      <c s="305" r="W153"/>
      <c s="305" r="X153"/>
      <c s="305" r="Y153">
        <v>0</v>
      </c>
      <c s="305" r="Z153">
        <v>0</v>
      </c>
      <c s="305" r="AA153">
        <v>0</v>
      </c>
      <c s="305" r="AB153">
        <v>0</v>
      </c>
      <c s="305" r="AC153"/>
      <c s="305" r="AD153"/>
      <c s="305" r="AE153"/>
    </row>
    <row customHeight="1" r="154" ht="20.25">
      <c t="s" s="283" r="A154">
        <v>6</v>
      </c>
      <c s="205" r="B154"/>
      <c t="s" s="283" r="C154">
        <v>41</v>
      </c>
      <c t="s" s="283" r="D154">
        <v>86</v>
      </c>
      <c t="s" s="283" r="E154">
        <v>91</v>
      </c>
      <c t="s" s="283" r="F154">
        <v>32</v>
      </c>
      <c t="b" s="191" r="G154">
        <v>0</v>
      </c>
      <c s="66" r="H154"/>
      <c s="305" r="N154"/>
      <c s="305" r="O154"/>
      <c s="305" r="P154"/>
      <c s="305" r="Q154"/>
      <c s="305" r="T154"/>
      <c s="305" r="U154"/>
      <c s="305" r="V154"/>
      <c s="305" r="W154"/>
      <c s="305" r="X154"/>
      <c s="305" r="Y154">
        <v>20</v>
      </c>
      <c s="305" r="Z154">
        <v>20</v>
      </c>
      <c s="305" r="AA154">
        <v>20</v>
      </c>
      <c s="305" r="AB154">
        <v>20</v>
      </c>
      <c s="305" r="AC154"/>
      <c s="305" r="AD154"/>
      <c s="305" r="AE154"/>
    </row>
    <row customHeight="1" r="155" ht="20.25">
      <c t="s" s="283" r="A155">
        <v>6</v>
      </c>
      <c s="205" r="B155"/>
      <c t="s" s="283" r="C155">
        <v>45</v>
      </c>
      <c t="s" s="283" r="D155">
        <v>86</v>
      </c>
      <c t="s" s="283" r="E155">
        <v>91</v>
      </c>
      <c t="s" s="283" r="F155">
        <v>32</v>
      </c>
      <c t="b" s="191" r="G155">
        <v>0</v>
      </c>
      <c s="66" r="H155"/>
      <c s="305" r="N155"/>
      <c s="305" r="O155"/>
      <c s="305" r="P155"/>
      <c s="305" r="Q155"/>
      <c s="305" r="T155"/>
      <c s="305" r="U155"/>
      <c s="305" r="V155"/>
      <c s="305" r="W155"/>
      <c s="305" r="X155"/>
      <c s="305" r="Y155">
        <v>0</v>
      </c>
      <c s="305" r="Z155">
        <v>2</v>
      </c>
      <c s="305" r="AA155">
        <v>2</v>
      </c>
      <c s="305" r="AB155">
        <v>2</v>
      </c>
      <c s="305" r="AC155"/>
      <c s="305" r="AD155"/>
      <c s="305" r="AE155"/>
    </row>
    <row customHeight="1" r="156" ht="20.25">
      <c s="237" r="A156"/>
      <c s="268" r="B156"/>
      <c t="s" r="C156">
        <v>71</v>
      </c>
      <c t="s" s="237" r="D156">
        <v>86</v>
      </c>
      <c t="s" s="237" r="E156">
        <v>92</v>
      </c>
      <c t="s" s="237" r="F156">
        <v>32</v>
      </c>
      <c t="b" s="121" r="G156">
        <v>0</v>
      </c>
      <c s="66" r="H156">
        <f>8</f>
        <v>8</v>
      </c>
      <c r="K156">
        <f>0+8</f>
        <v>8</v>
      </c>
    </row>
    <row customHeight="1" r="157" ht="20.25">
      <c s="237" r="A157"/>
      <c s="268" r="B157"/>
      <c t="s" r="C157">
        <v>59</v>
      </c>
      <c t="s" s="237" r="D157">
        <v>86</v>
      </c>
      <c t="s" s="237" r="E157">
        <v>92</v>
      </c>
      <c t="s" s="237" r="F157">
        <v>93</v>
      </c>
      <c t="b" s="121" r="G157">
        <v>0</v>
      </c>
      <c s="66" r="H157">
        <f>8+(4*8)</f>
        <v>40</v>
      </c>
      <c r="I157">
        <f>2*8</f>
        <v>16</v>
      </c>
      <c s="305" r="N157"/>
      <c s="305" r="O157"/>
      <c s="305" r="P157"/>
      <c s="305" r="Q157">
        <f>3*8</f>
        <v>24</v>
      </c>
      <c s="96" r="R157"/>
      <c s="129" r="S157"/>
      <c s="273" r="T157"/>
      <c s="96" r="U157"/>
      <c s="129" r="V157"/>
      <c s="129" r="W157"/>
      <c s="273" r="X157"/>
    </row>
    <row customHeight="1" r="158" ht="20.25">
      <c s="237" r="A158"/>
      <c s="268" r="B158"/>
      <c t="s" r="C158">
        <v>63</v>
      </c>
      <c t="s" s="237" r="D158">
        <v>86</v>
      </c>
      <c t="s" s="237" r="E158">
        <v>92</v>
      </c>
      <c t="s" s="237" r="F158">
        <v>16</v>
      </c>
      <c t="b" s="121" r="G158">
        <v>0</v>
      </c>
      <c s="66" r="H158">
        <f>8</f>
        <v>8</v>
      </c>
      <c s="305" r="N158"/>
      <c s="305" r="O158"/>
      <c s="305" r="P158"/>
      <c s="305" r="Q158"/>
      <c s="96" r="R158"/>
      <c s="129" r="S158"/>
      <c s="66" r="T158"/>
      <c s="337" r="U158"/>
      <c s="345" r="V158"/>
      <c s="345" r="W158"/>
      <c s="66" r="X158"/>
    </row>
    <row customHeight="1" r="159" ht="20.25">
      <c t="s" s="283" r="A159">
        <v>6</v>
      </c>
      <c s="268" r="B159"/>
      <c t="s" r="C159">
        <v>41</v>
      </c>
      <c t="s" s="237" r="D159">
        <v>86</v>
      </c>
      <c t="s" s="237" r="E159">
        <v>92</v>
      </c>
      <c t="s" s="237" r="F159">
        <v>24</v>
      </c>
      <c t="b" s="121" r="G159">
        <v>0</v>
      </c>
      <c s="66" r="H159">
        <f>8</f>
        <v>8</v>
      </c>
      <c r="K159">
        <f>0+40</f>
        <v>40</v>
      </c>
      <c s="305" r="N159"/>
      <c s="305" r="O159"/>
      <c s="305" r="P159"/>
      <c s="305" r="Q159"/>
      <c s="96" r="R159"/>
      <c s="129" r="S159"/>
      <c s="66" r="T159"/>
      <c s="337" r="U159"/>
      <c s="345" r="V159"/>
      <c s="345" r="W159"/>
      <c s="66" r="X159"/>
      <c s="305" r="Y159"/>
      <c s="305" r="Z159"/>
      <c s="305" r="AA159"/>
      <c s="305" r="AB159"/>
      <c s="305" r="AC159">
        <v>8</v>
      </c>
      <c s="305" r="AD159"/>
      <c s="305" r="AE159"/>
    </row>
    <row customHeight="1" r="160" ht="20.25">
      <c t="s" s="283" r="A160">
        <v>6</v>
      </c>
      <c s="268" r="B160"/>
      <c t="s" r="C160">
        <v>33</v>
      </c>
      <c t="s" s="237" r="D160">
        <v>86</v>
      </c>
      <c t="s" s="237" r="E160">
        <v>92</v>
      </c>
      <c t="s" s="237" r="F160">
        <v>32</v>
      </c>
      <c t="b" s="121" r="G160">
        <v>0</v>
      </c>
      <c s="66" r="H160">
        <f>8</f>
        <v>8</v>
      </c>
      <c r="I160">
        <f>0+40</f>
        <v>40</v>
      </c>
      <c r="K160">
        <f>(0+(5*8))-40</f>
        <v>0</v>
      </c>
      <c s="305" r="N160">
        <f>3*8</f>
        <v>24</v>
      </c>
      <c s="305" r="O160"/>
      <c s="305" r="P160"/>
      <c s="305" r="Q160"/>
      <c s="96" r="R160"/>
      <c s="129" r="S160"/>
      <c s="66" r="T160"/>
      <c s="337" r="U160"/>
      <c s="345" r="V160"/>
      <c s="345" r="W160"/>
      <c s="66" r="X160"/>
      <c s="305" r="Y160">
        <v>8</v>
      </c>
      <c s="305" r="Z160"/>
      <c s="305" r="AA160"/>
      <c s="305" r="AB160"/>
      <c s="305" r="AC160"/>
      <c s="305" r="AD160"/>
      <c s="305" r="AE160"/>
    </row>
    <row customHeight="1" r="161" ht="20.25">
      <c t="s" s="283" r="A161">
        <v>6</v>
      </c>
      <c s="268" r="B161"/>
      <c t="s" r="C161">
        <v>20</v>
      </c>
      <c t="s" s="237" r="D161">
        <v>86</v>
      </c>
      <c t="s" s="237" r="E161">
        <v>92</v>
      </c>
      <c t="s" s="237" r="F161">
        <v>93</v>
      </c>
      <c t="b" s="121" r="G161">
        <v>0</v>
      </c>
      <c s="66" r="H161">
        <f>8</f>
        <v>8</v>
      </c>
      <c s="305" r="N161"/>
      <c s="305" r="O161"/>
      <c s="305" r="P161"/>
      <c s="305" r="Q161"/>
      <c s="96" r="R161"/>
      <c s="129" r="S161"/>
      <c s="66" r="T161"/>
      <c s="337" r="U161"/>
      <c s="345" r="V161"/>
      <c s="345" r="W161"/>
      <c s="66" r="X161"/>
      <c s="305" r="Y161"/>
      <c s="305" r="Z161"/>
      <c s="305" r="AA161"/>
      <c s="305" r="AB161"/>
      <c s="305" r="AC161">
        <v>8</v>
      </c>
      <c s="305" r="AD161"/>
      <c s="305" r="AE161"/>
      <c r="AH161">
        <v>8</v>
      </c>
      <c r="AI161">
        <f>2*8</f>
        <v>16</v>
      </c>
    </row>
    <row customHeight="1" r="162" ht="20.25">
      <c t="s" s="283" r="A162">
        <v>6</v>
      </c>
      <c s="205" r="B162"/>
      <c t="s" s="283" r="C162">
        <v>59</v>
      </c>
      <c t="s" s="283" r="D162">
        <v>86</v>
      </c>
      <c t="s" s="283" r="E162">
        <v>94</v>
      </c>
      <c t="s" s="283" r="F162">
        <v>93</v>
      </c>
      <c t="b" s="191" r="G162">
        <v>0</v>
      </c>
      <c s="315" r="H162"/>
      <c s="192" r="I162"/>
      <c s="192" r="J162">
        <f>0+8</f>
        <v>8</v>
      </c>
      <c s="192" r="K162"/>
      <c s="192" r="L162"/>
      <c s="192" r="M162"/>
      <c s="12" r="N162"/>
      <c s="12" r="O162"/>
      <c s="12" r="P162"/>
      <c s="12" r="Q162"/>
      <c s="193" r="R162"/>
      <c s="218" r="S162"/>
      <c s="219" r="T162"/>
      <c s="193" r="U162"/>
      <c s="218" r="V162"/>
      <c s="218" r="W162"/>
      <c s="219" r="X162"/>
      <c s="192" r="Y162"/>
      <c s="192" r="Z162"/>
      <c s="192" r="AA162"/>
      <c s="192" r="AB162"/>
      <c s="192" r="AC162"/>
      <c s="192" r="AD162"/>
      <c s="192" r="AE162"/>
      <c s="192" r="AF162"/>
      <c s="192" r="AG162"/>
      <c s="192" r="AH162"/>
      <c s="192" r="AI162"/>
      <c s="192" r="AJ162"/>
      <c s="192" r="AK162"/>
      <c s="192" r="AL162"/>
      <c s="192" r="AM162"/>
      <c s="192" r="AN162"/>
      <c s="192" r="AO162"/>
      <c s="192" r="AP162"/>
      <c s="192" r="AQ162"/>
      <c s="192" r="AR162"/>
      <c s="192" r="AS162"/>
      <c s="192" r="AT162"/>
      <c s="192" r="AU162"/>
      <c s="192" r="AV162"/>
      <c s="192" r="AW162"/>
      <c s="192" r="AX162"/>
      <c s="192" r="AY162"/>
      <c s="192" r="AZ162"/>
      <c s="192" r="BA162"/>
      <c s="192" r="BB162"/>
      <c s="192" r="BC162"/>
      <c s="192" r="BD162"/>
      <c s="192" r="BE162"/>
      <c s="192" r="BF162"/>
      <c s="192" r="BG162"/>
      <c s="192" r="BH162"/>
      <c s="192" r="BI162"/>
      <c s="192" r="BJ162"/>
      <c s="192" r="BK162"/>
      <c s="192" r="BL162"/>
    </row>
    <row customHeight="1" r="163" ht="20.25">
      <c t="s" s="283" r="A163">
        <v>6</v>
      </c>
      <c s="205" r="B163"/>
      <c t="s" s="283" r="C163">
        <v>95</v>
      </c>
      <c t="s" s="283" r="D163">
        <v>86</v>
      </c>
      <c t="s" s="283" r="E163">
        <v>94</v>
      </c>
      <c t="s" s="283" r="F163">
        <v>93</v>
      </c>
      <c t="b" s="191" r="G163">
        <v>0</v>
      </c>
      <c s="315" r="H163"/>
      <c s="192" r="I163"/>
      <c s="192" r="J163"/>
      <c s="192" r="K163"/>
      <c s="192" r="L163"/>
      <c s="192" r="M163"/>
      <c s="12" r="N163"/>
      <c s="12" r="O163"/>
      <c s="12" r="P163"/>
      <c s="12" r="Q163"/>
      <c s="192" r="R163"/>
      <c s="192" r="S163"/>
      <c s="12" r="T163"/>
      <c s="12" r="U163"/>
      <c s="12" r="V163"/>
      <c s="12" r="W163"/>
      <c s="192" r="X163">
        <v>0</v>
      </c>
      <c s="192" r="Y163"/>
      <c s="192" r="Z163"/>
      <c s="192" r="AA163"/>
      <c s="193" r="AB163"/>
      <c s="219" r="AC163"/>
      <c s="192" r="AD163"/>
      <c s="192" r="AE163"/>
      <c s="192" r="AF163"/>
      <c s="192" r="AG163"/>
      <c s="192" r="AH163"/>
      <c s="192" r="AI163"/>
      <c s="192" r="AJ163"/>
      <c s="192" r="AK163"/>
      <c s="192" r="AL163"/>
      <c s="192" r="AM163"/>
      <c s="192" r="AN163"/>
      <c s="192" r="AO163"/>
      <c s="192" r="AP163"/>
      <c s="192" r="AQ163"/>
      <c s="192" r="AR163"/>
      <c s="192" r="AS163"/>
      <c s="192" r="AT163"/>
      <c s="192" r="AU163"/>
      <c s="192" r="AV163"/>
      <c s="192" r="AW163"/>
      <c s="192" r="AX163"/>
      <c s="192" r="AY163"/>
      <c s="192" r="AZ163"/>
      <c s="192" r="BA163"/>
      <c s="192" r="BB163"/>
      <c s="192" r="BC163"/>
      <c s="192" r="BD163"/>
      <c s="192" r="BE163"/>
      <c s="192" r="BF163"/>
      <c s="192" r="BG163"/>
      <c s="192" r="BH163"/>
      <c s="192" r="BI163"/>
      <c s="192" r="BJ163"/>
      <c s="192" r="BK163"/>
      <c s="192" r="BL163"/>
    </row>
    <row customHeight="1" r="164" ht="20.25">
      <c t="s" s="283" r="A164">
        <v>6</v>
      </c>
      <c s="205" r="B164"/>
      <c t="s" s="283" r="C164">
        <v>63</v>
      </c>
      <c t="s" s="283" r="D164">
        <v>86</v>
      </c>
      <c t="s" s="283" r="E164">
        <v>94</v>
      </c>
      <c t="s" s="283" r="F164">
        <v>16</v>
      </c>
      <c t="b" s="191" r="G164">
        <v>0</v>
      </c>
      <c s="315" r="H164"/>
      <c s="192" r="I164"/>
      <c s="192" r="J164"/>
      <c s="192" r="K164"/>
      <c s="192" r="L164"/>
      <c s="192" r="M164"/>
      <c s="12" r="N164"/>
      <c s="12" r="O164"/>
      <c s="12" r="P164"/>
      <c s="12" r="Q164"/>
      <c s="192" r="R164"/>
      <c s="192" r="S164">
        <v>0</v>
      </c>
      <c s="12" r="T164"/>
      <c s="12" r="U164"/>
      <c s="12" r="V164"/>
      <c s="12" r="W164"/>
      <c s="12" r="X164">
        <v>0</v>
      </c>
      <c s="192" r="Y164"/>
      <c s="192" r="Z164"/>
      <c s="192" r="AA164"/>
      <c s="193" r="AB164"/>
      <c s="219" r="AC164"/>
      <c s="192" r="AD164"/>
      <c s="192" r="AE164"/>
      <c s="192" r="AF164"/>
      <c s="192" r="AG164"/>
      <c s="192" r="AH164"/>
      <c s="192" r="AI164"/>
      <c s="192" r="AJ164"/>
      <c s="192" r="AK164"/>
      <c s="192" r="AL164"/>
      <c s="192" r="AM164"/>
      <c s="192" r="AN164"/>
      <c s="192" r="AO164"/>
      <c s="192" r="AP164"/>
      <c s="192" r="AQ164"/>
      <c s="192" r="AR164"/>
      <c s="192" r="AS164"/>
      <c s="192" r="AT164"/>
      <c s="192" r="AU164"/>
      <c s="192" r="AV164"/>
      <c s="192" r="AW164"/>
      <c s="192" r="AX164"/>
      <c s="192" r="AY164"/>
      <c s="192" r="AZ164"/>
      <c s="192" r="BA164"/>
      <c s="192" r="BB164"/>
      <c s="192" r="BC164"/>
      <c s="192" r="BD164"/>
      <c s="192" r="BE164"/>
      <c s="192" r="BF164"/>
      <c s="192" r="BG164"/>
      <c s="192" r="BH164"/>
      <c s="192" r="BI164"/>
      <c s="192" r="BJ164"/>
      <c s="192" r="BK164"/>
      <c s="192" r="BL164"/>
    </row>
    <row customHeight="1" r="165" ht="20.25">
      <c t="s" s="283" r="A165">
        <v>6</v>
      </c>
      <c s="205" r="B165"/>
      <c t="s" s="283" r="C165">
        <v>26</v>
      </c>
      <c t="s" s="283" r="D165">
        <v>86</v>
      </c>
      <c t="s" s="283" r="E165">
        <v>94</v>
      </c>
      <c t="s" s="283" r="F165">
        <v>27</v>
      </c>
      <c t="b" s="191" r="G165">
        <v>0</v>
      </c>
      <c s="315" r="H165"/>
      <c s="192" r="I165"/>
      <c s="192" r="J165"/>
      <c s="192" r="K165"/>
      <c s="192" r="L165"/>
      <c s="192" r="M165"/>
      <c s="12" r="N165"/>
      <c s="12" r="O165"/>
      <c s="12" r="P165"/>
      <c s="12" r="Q165"/>
      <c s="192" r="R165"/>
      <c s="192" r="S165">
        <v>0</v>
      </c>
      <c s="12" r="T165"/>
      <c s="12" r="U165"/>
      <c s="12" r="V165"/>
      <c s="12" r="W165"/>
      <c s="12" r="X165">
        <v>0</v>
      </c>
      <c s="192" r="Y165"/>
      <c s="192" r="Z165"/>
      <c s="192" r="AA165"/>
      <c s="193" r="AB165"/>
      <c s="219" r="AC165">
        <v>0</v>
      </c>
      <c s="192" r="AD165">
        <v>0</v>
      </c>
      <c s="192" r="AE165">
        <v>0</v>
      </c>
      <c s="192" r="AF165">
        <v>0</v>
      </c>
      <c s="192" r="AG165">
        <v>0</v>
      </c>
      <c s="192" r="AH165"/>
      <c s="192" r="AI165"/>
      <c s="192" r="AJ165"/>
      <c s="192" r="AK165"/>
      <c s="192" r="AL165"/>
      <c s="192" r="AM165"/>
      <c s="192" r="AN165"/>
      <c s="192" r="AO165"/>
      <c s="192" r="AP165"/>
      <c s="192" r="AQ165"/>
      <c s="192" r="AR165"/>
      <c s="192" r="AS165"/>
      <c s="192" r="AT165"/>
      <c s="192" r="AU165"/>
      <c s="192" r="AV165"/>
      <c s="192" r="AW165"/>
      <c s="192" r="AX165"/>
      <c s="192" r="AY165"/>
      <c s="192" r="AZ165"/>
      <c s="192" r="BA165"/>
      <c s="192" r="BB165"/>
      <c s="192" r="BC165"/>
      <c s="192" r="BD165"/>
      <c s="192" r="BE165"/>
      <c s="192" r="BF165"/>
      <c s="192" r="BG165"/>
      <c s="192" r="BH165"/>
      <c s="192" r="BI165"/>
      <c s="192" r="BJ165"/>
      <c s="192" r="BK165"/>
      <c s="192" r="BL165"/>
    </row>
    <row customHeight="1" r="166" ht="20.25">
      <c t="s" s="283" r="A166">
        <v>6</v>
      </c>
      <c s="205" r="B166"/>
      <c t="s" s="283" r="C166">
        <v>84</v>
      </c>
      <c t="s" s="283" r="D166">
        <v>86</v>
      </c>
      <c t="s" s="283" r="E166">
        <v>94</v>
      </c>
      <c t="s" s="283" r="F166">
        <v>32</v>
      </c>
      <c t="b" s="191" r="G166">
        <v>0</v>
      </c>
      <c s="315" r="H166"/>
      <c s="192" r="I166"/>
      <c s="192" r="J166"/>
      <c s="192" r="K166">
        <v>8</v>
      </c>
      <c s="192" r="L166">
        <v>8</v>
      </c>
      <c s="192" r="M166"/>
      <c s="12" r="N166"/>
      <c s="12" r="O166"/>
      <c s="12" r="P166"/>
      <c s="12" r="Q166"/>
      <c s="192" r="R166"/>
      <c s="192" r="S166">
        <v>0</v>
      </c>
      <c s="12" r="T166"/>
      <c s="12" r="U166"/>
      <c s="12" r="V166"/>
      <c s="12" r="W166"/>
      <c s="12" r="X166">
        <v>0</v>
      </c>
      <c s="192" r="Y166"/>
      <c s="192" r="Z166"/>
      <c s="192" r="AA166"/>
      <c s="193" r="AB166"/>
      <c s="219" r="AC166">
        <v>0</v>
      </c>
      <c s="192" r="AD166">
        <v>0</v>
      </c>
      <c s="192" r="AE166">
        <v>0</v>
      </c>
      <c s="192" r="AF166">
        <v>0</v>
      </c>
      <c s="192" r="AG166">
        <v>0</v>
      </c>
      <c s="192" r="AH166"/>
      <c s="192" r="AI166"/>
      <c s="192" r="AJ166"/>
      <c s="192" r="AK166"/>
      <c s="192" r="AL166"/>
      <c s="192" r="AM166"/>
      <c s="192" r="AN166"/>
      <c s="192" r="AO166"/>
      <c s="192" r="AP166"/>
      <c s="192" r="AQ166"/>
      <c s="192" r="AR166"/>
      <c s="192" r="AS166"/>
      <c s="192" r="AT166"/>
      <c s="192" r="AU166"/>
      <c s="192" r="AV166"/>
      <c s="192" r="AW166"/>
      <c s="192" r="AX166"/>
      <c s="192" r="AY166"/>
      <c s="192" r="AZ166"/>
      <c s="192" r="BA166"/>
      <c s="192" r="BB166"/>
      <c s="192" r="BC166"/>
      <c s="192" r="BD166"/>
      <c s="192" r="BE166"/>
      <c s="192" r="BF166"/>
      <c s="192" r="BG166"/>
      <c s="192" r="BH166"/>
      <c s="192" r="BI166"/>
      <c s="192" r="BJ166"/>
      <c s="192" r="BK166"/>
      <c s="192" r="BL166"/>
    </row>
    <row customHeight="1" r="167" ht="20.25">
      <c t="s" s="283" r="A167">
        <v>6</v>
      </c>
      <c s="205" r="B167"/>
      <c t="s" s="283" r="C167">
        <v>38</v>
      </c>
      <c t="s" s="283" r="D167">
        <v>86</v>
      </c>
      <c t="s" s="283" r="E167">
        <v>94</v>
      </c>
      <c t="s" s="283" r="F167">
        <v>32</v>
      </c>
      <c t="b" s="191" r="G167">
        <v>0</v>
      </c>
      <c s="315" r="H167"/>
      <c s="192" r="I167"/>
      <c s="192" r="J167">
        <v>40</v>
      </c>
      <c s="192" r="K167">
        <v>40</v>
      </c>
      <c s="192" r="L167">
        <v>40</v>
      </c>
      <c s="192" r="M167"/>
      <c s="12" r="N167"/>
      <c s="12" r="O167"/>
      <c s="12" r="P167"/>
      <c s="12" r="Q167"/>
      <c s="192" r="R167"/>
      <c s="192" r="S167">
        <v>0</v>
      </c>
      <c s="12" r="T167"/>
      <c s="12" r="U167"/>
      <c s="12" r="V167"/>
      <c s="12" r="W167"/>
      <c s="12" r="X167">
        <v>0</v>
      </c>
      <c s="192" r="Y167"/>
      <c s="192" r="Z167"/>
      <c s="192" r="AA167"/>
      <c s="193" r="AB167"/>
      <c s="219" r="AC167">
        <v>0</v>
      </c>
      <c s="192" r="AD167">
        <v>0</v>
      </c>
      <c s="192" r="AE167">
        <v>0</v>
      </c>
      <c s="192" r="AF167">
        <v>0</v>
      </c>
      <c s="192" r="AG167">
        <v>0</v>
      </c>
      <c s="192" r="AH167"/>
      <c s="192" r="AI167"/>
      <c s="192" r="AJ167"/>
      <c s="192" r="AK167"/>
      <c s="192" r="AL167"/>
      <c s="192" r="AM167"/>
      <c s="192" r="AN167"/>
      <c s="192" r="AO167"/>
      <c s="192" r="AP167"/>
      <c s="192" r="AQ167"/>
      <c s="192" r="AR167"/>
      <c s="192" r="AS167"/>
      <c s="192" r="AT167"/>
      <c s="192" r="AU167"/>
      <c s="192" r="AV167"/>
      <c s="192" r="AW167"/>
      <c s="192" r="AX167"/>
      <c s="192" r="AY167"/>
      <c s="192" r="AZ167"/>
      <c s="192" r="BA167"/>
      <c s="192" r="BB167"/>
      <c s="192" r="BC167"/>
      <c s="192" r="BD167"/>
      <c s="192" r="BE167"/>
      <c s="192" r="BF167"/>
      <c s="192" r="BG167"/>
      <c s="192" r="BH167"/>
      <c s="192" r="BI167"/>
      <c s="192" r="BJ167"/>
      <c s="192" r="BK167"/>
      <c s="192" r="BL167"/>
    </row>
    <row customHeight="1" r="168" ht="20.25">
      <c t="s" s="283" r="A168">
        <v>6</v>
      </c>
      <c s="205" r="B168"/>
      <c t="s" s="283" r="C168">
        <v>45</v>
      </c>
      <c t="s" s="283" r="D168">
        <v>86</v>
      </c>
      <c t="s" s="283" r="E168">
        <v>94</v>
      </c>
      <c t="s" s="283" r="F168">
        <v>32</v>
      </c>
      <c t="b" s="191" r="G168">
        <v>0</v>
      </c>
      <c s="315" r="H168"/>
      <c s="192" r="I168"/>
      <c s="192" r="J168"/>
      <c s="192" r="K168"/>
      <c s="192" r="L168"/>
      <c s="192" r="M168"/>
      <c s="12" r="N168"/>
      <c s="12" r="O168"/>
      <c s="12" r="P168"/>
      <c s="12" r="Q168"/>
      <c s="192" r="R168"/>
      <c s="192" r="S168">
        <v>0</v>
      </c>
      <c s="12" r="T168"/>
      <c s="12" r="U168"/>
      <c s="12" r="V168"/>
      <c s="12" r="W168"/>
      <c s="12" r="X168">
        <v>0</v>
      </c>
      <c s="192" r="Y168"/>
      <c s="192" r="Z168"/>
      <c s="192" r="AA168"/>
      <c s="192" r="AB168"/>
      <c s="192" r="AC168">
        <v>0</v>
      </c>
      <c s="192" r="AD168">
        <v>0</v>
      </c>
      <c s="192" r="AE168">
        <v>0</v>
      </c>
      <c s="192" r="AF168">
        <v>0</v>
      </c>
      <c s="192" r="AG168">
        <v>0</v>
      </c>
      <c s="192" r="AH168"/>
      <c s="192" r="AI168"/>
      <c s="192" r="AJ168"/>
      <c s="192" r="AK168"/>
      <c s="192" r="AL168"/>
      <c s="192" r="AM168"/>
      <c s="192" r="AN168"/>
      <c s="192" r="AO168"/>
      <c s="192" r="AP168"/>
      <c s="192" r="AQ168"/>
      <c s="192" r="AR168"/>
      <c s="192" r="AS168"/>
      <c s="192" r="AT168"/>
      <c s="192" r="AU168"/>
      <c s="192" r="AV168"/>
      <c s="192" r="AW168"/>
      <c s="192" r="AX168"/>
      <c s="192" r="AY168"/>
      <c s="192" r="AZ168"/>
      <c s="192" r="BA168"/>
      <c s="192" r="BB168"/>
      <c s="192" r="BC168"/>
      <c s="192" r="BD168"/>
      <c s="192" r="BE168"/>
      <c s="192" r="BF168"/>
      <c s="192" r="BG168"/>
      <c s="192" r="BH168"/>
      <c s="192" r="BI168"/>
      <c s="192" r="BJ168"/>
      <c s="192" r="BK168"/>
      <c s="192" r="BL168"/>
    </row>
    <row customHeight="1" r="169" ht="20.25">
      <c t="s" s="283" r="A169">
        <v>6</v>
      </c>
      <c s="205" r="B169"/>
      <c t="s" s="283" r="C169">
        <v>40</v>
      </c>
      <c t="s" s="283" r="D169">
        <v>86</v>
      </c>
      <c t="s" s="283" r="E169">
        <v>94</v>
      </c>
      <c t="s" s="283" r="F169">
        <v>32</v>
      </c>
      <c t="b" s="191" r="G169">
        <v>0</v>
      </c>
      <c s="315" r="H169"/>
      <c s="192" r="I169"/>
      <c s="192" r="J169"/>
      <c s="192" r="K169"/>
      <c s="192" r="L169"/>
      <c s="192" r="M169"/>
      <c s="12" r="N169"/>
      <c s="12" r="O169"/>
      <c s="215" r="P169"/>
      <c s="251" r="Q169"/>
      <c s="219" r="R169"/>
      <c s="192" r="S169">
        <v>0</v>
      </c>
      <c s="12" r="T169"/>
      <c s="12" r="U169"/>
      <c s="12" r="V169"/>
      <c s="12" r="W169"/>
      <c s="12" r="X169">
        <f>0+24</f>
        <v>24</v>
      </c>
      <c s="12" r="Y169"/>
      <c s="12" r="Z169"/>
      <c s="12" r="AA169">
        <f>0+8</f>
        <v>8</v>
      </c>
      <c s="12" r="AB169">
        <v>0</v>
      </c>
      <c s="12" r="AC169">
        <v>0</v>
      </c>
      <c s="12" r="AD169">
        <v>0</v>
      </c>
      <c s="12" r="AE169">
        <v>0</v>
      </c>
      <c s="192" r="AF169">
        <v>0</v>
      </c>
      <c s="192" r="AG169">
        <v>0</v>
      </c>
      <c s="192" r="AH169">
        <v>0</v>
      </c>
      <c s="192" r="AI169">
        <v>0</v>
      </c>
      <c s="192" r="AJ169">
        <v>0</v>
      </c>
      <c s="192" r="AK169">
        <v>0</v>
      </c>
      <c s="192" r="AL169">
        <v>0</v>
      </c>
      <c s="192" r="AM169">
        <v>0</v>
      </c>
      <c s="192" r="AN169">
        <v>0</v>
      </c>
      <c s="192" r="AO169">
        <v>0</v>
      </c>
      <c s="192" r="AP169"/>
      <c s="192" r="AQ169"/>
      <c s="192" r="AR169"/>
      <c s="192" r="AS169"/>
      <c s="192" r="AT169"/>
      <c s="192" r="AU169"/>
      <c s="192" r="AV169"/>
      <c s="192" r="AW169"/>
      <c s="192" r="AX169"/>
      <c s="192" r="AY169"/>
      <c s="192" r="AZ169"/>
      <c s="192" r="BA169"/>
      <c s="192" r="BB169"/>
      <c s="192" r="BC169"/>
      <c s="192" r="BD169"/>
      <c s="192" r="BE169"/>
      <c s="192" r="BF169"/>
      <c s="192" r="BG169"/>
      <c s="192" r="BH169"/>
      <c s="192" r="BI169"/>
      <c s="192" r="BJ169"/>
      <c s="192" r="BK169"/>
      <c s="192" r="BL169"/>
    </row>
    <row customHeight="1" r="170" ht="20.25">
      <c t="s" s="283" r="A170">
        <v>6</v>
      </c>
      <c s="205" r="B170"/>
      <c t="s" s="283" r="C170">
        <v>51</v>
      </c>
      <c t="s" s="283" r="D170">
        <v>86</v>
      </c>
      <c t="s" s="283" r="E170">
        <v>94</v>
      </c>
      <c t="s" s="283" r="F170">
        <v>32</v>
      </c>
      <c t="b" s="191" r="G170">
        <v>0</v>
      </c>
      <c s="315" r="H170"/>
      <c s="192" r="I170"/>
      <c s="192" r="J170">
        <f>0+8</f>
        <v>8</v>
      </c>
      <c s="192" r="K170">
        <f>0+8</f>
        <v>8</v>
      </c>
      <c s="192" r="L170"/>
      <c s="192" r="M170"/>
      <c s="12" r="N170"/>
      <c s="12" r="O170"/>
      <c s="215" r="P170"/>
      <c s="251" r="Q170"/>
      <c s="219" r="R170"/>
      <c s="192" r="S170">
        <v>0</v>
      </c>
      <c s="12" r="T170"/>
      <c s="12" r="U170"/>
      <c s="12" r="V170"/>
      <c s="12" r="W170"/>
      <c s="12" r="X170">
        <v>0</v>
      </c>
      <c s="12" r="Y170"/>
      <c s="12" r="Z170"/>
      <c s="12" r="AA170"/>
      <c s="12" r="AB170">
        <v>0</v>
      </c>
      <c s="12" r="AC170">
        <v>0</v>
      </c>
      <c s="12" r="AD170">
        <v>0</v>
      </c>
      <c s="12" r="AE170">
        <v>0</v>
      </c>
      <c s="192" r="AF170">
        <v>0</v>
      </c>
      <c s="192" r="AG170">
        <v>0</v>
      </c>
      <c s="192" r="AH170">
        <v>0</v>
      </c>
      <c s="192" r="AI170">
        <v>0</v>
      </c>
      <c s="192" r="AJ170">
        <v>0</v>
      </c>
      <c s="192" r="AK170">
        <v>0</v>
      </c>
      <c s="192" r="AL170">
        <v>0</v>
      </c>
      <c s="192" r="AM170">
        <v>0</v>
      </c>
      <c s="192" r="AN170">
        <v>0</v>
      </c>
      <c s="192" r="AO170">
        <v>0</v>
      </c>
      <c s="192" r="AP170"/>
      <c s="192" r="AQ170"/>
      <c s="192" r="AR170"/>
      <c s="192" r="AS170"/>
      <c s="192" r="AT170"/>
      <c s="192" r="AU170"/>
      <c s="192" r="AV170"/>
      <c s="192" r="AW170"/>
      <c s="192" r="AX170"/>
      <c s="192" r="AY170"/>
      <c s="192" r="AZ170"/>
      <c s="192" r="BA170"/>
      <c s="192" r="BB170"/>
      <c s="192" r="BC170"/>
      <c s="192" r="BD170"/>
      <c s="192" r="BE170"/>
      <c s="192" r="BF170"/>
      <c s="192" r="BG170"/>
      <c s="192" r="BH170"/>
      <c s="192" r="BI170"/>
      <c s="192" r="BJ170"/>
      <c s="192" r="BK170"/>
      <c s="192" r="BL170"/>
    </row>
    <row customHeight="1" r="171" ht="20.25">
      <c t="s" s="283" r="A171">
        <v>6</v>
      </c>
      <c s="205" r="B171"/>
      <c t="s" s="283" r="C171">
        <v>20</v>
      </c>
      <c t="s" s="283" r="D171">
        <v>86</v>
      </c>
      <c t="s" s="283" r="E171">
        <v>94</v>
      </c>
      <c t="s" s="283" r="F171">
        <v>10</v>
      </c>
      <c t="b" s="191" r="G171">
        <v>0</v>
      </c>
      <c s="315" r="H171"/>
      <c s="192" r="I171"/>
      <c s="192" r="J171"/>
      <c s="192" r="K171"/>
      <c s="192" r="L171"/>
      <c s="192" r="M171"/>
      <c s="12" r="N171"/>
      <c s="12" r="O171"/>
      <c s="12" r="P171"/>
      <c s="12" r="Q171"/>
      <c s="192" r="R171"/>
      <c s="192" r="S171">
        <v>0</v>
      </c>
      <c s="12" r="T171"/>
      <c s="12" r="U171"/>
      <c s="12" r="V171"/>
      <c s="12" r="W171"/>
      <c s="12" r="X171">
        <v>0</v>
      </c>
      <c s="12" r="Y171"/>
      <c s="12" r="Z171"/>
      <c s="12" r="AA171"/>
      <c s="12" r="AB171">
        <v>0</v>
      </c>
      <c s="12" r="AC171">
        <v>0</v>
      </c>
      <c s="12" r="AD171">
        <v>0</v>
      </c>
      <c s="12" r="AE171">
        <v>0</v>
      </c>
      <c s="192" r="AF171">
        <v>0</v>
      </c>
      <c s="192" r="AG171">
        <v>0</v>
      </c>
      <c s="192" r="AH171">
        <v>0</v>
      </c>
      <c s="192" r="AI171">
        <v>0</v>
      </c>
      <c s="192" r="AJ171">
        <v>0</v>
      </c>
      <c s="192" r="AK171">
        <v>0</v>
      </c>
      <c s="192" r="AL171">
        <v>0</v>
      </c>
      <c s="192" r="AM171">
        <v>0</v>
      </c>
      <c s="192" r="AN171">
        <v>0</v>
      </c>
      <c s="192" r="AO171">
        <v>0</v>
      </c>
      <c s="192" r="AP171"/>
      <c s="192" r="AQ171"/>
      <c s="192" r="AR171"/>
      <c s="192" r="AS171"/>
      <c s="192" r="AT171"/>
      <c s="192" r="AU171"/>
      <c s="192" r="AV171"/>
      <c s="192" r="AW171"/>
      <c s="192" r="AX171"/>
      <c s="192" r="AY171"/>
      <c s="192" r="AZ171"/>
      <c s="192" r="BA171"/>
      <c s="192" r="BB171"/>
      <c s="192" r="BC171"/>
      <c s="192" r="BD171"/>
      <c s="192" r="BE171"/>
      <c s="192" r="BF171"/>
      <c s="192" r="BG171"/>
      <c s="192" r="BH171"/>
      <c s="192" r="BI171"/>
      <c s="192" r="BJ171"/>
      <c s="192" r="BK171"/>
      <c s="192" r="BL171"/>
    </row>
    <row customHeight="1" r="172" ht="20.25">
      <c t="s" s="283" r="A172">
        <v>6</v>
      </c>
      <c s="205" r="B172"/>
      <c t="s" s="283" r="C172">
        <v>37</v>
      </c>
      <c t="s" s="283" r="D172">
        <v>86</v>
      </c>
      <c t="s" s="283" r="E172">
        <v>94</v>
      </c>
      <c t="s" s="283" r="F172">
        <v>10</v>
      </c>
      <c t="b" s="191" r="G172">
        <v>0</v>
      </c>
      <c s="315" r="H172"/>
      <c s="192" r="I172"/>
      <c s="192" r="J172"/>
      <c s="192" r="K172"/>
      <c s="193" r="L172"/>
      <c s="219" r="M172"/>
      <c s="12" r="N172"/>
      <c s="12" r="O172"/>
      <c s="215" r="P172"/>
      <c s="251" r="Q172"/>
      <c s="219" r="R172"/>
      <c s="192" r="S172">
        <v>0</v>
      </c>
      <c s="12" r="T172"/>
      <c s="12" r="U172"/>
      <c s="12" r="V172"/>
      <c s="12" r="W172"/>
      <c s="12" r="X172">
        <v>0</v>
      </c>
      <c s="12" r="Y172"/>
      <c s="12" r="Z172"/>
      <c s="12" r="AA172"/>
      <c s="12" r="AB172">
        <v>0</v>
      </c>
      <c s="12" r="AC172">
        <v>0</v>
      </c>
      <c s="12" r="AD172">
        <v>0</v>
      </c>
      <c s="12" r="AE172">
        <v>0</v>
      </c>
      <c s="192" r="AF172">
        <v>0</v>
      </c>
      <c s="192" r="AG172">
        <v>0</v>
      </c>
      <c s="192" r="AH172">
        <v>0</v>
      </c>
      <c s="192" r="AI172">
        <v>0</v>
      </c>
      <c s="192" r="AJ172">
        <v>0</v>
      </c>
      <c s="192" r="AK172">
        <v>0</v>
      </c>
      <c s="192" r="AL172">
        <v>0</v>
      </c>
      <c s="192" r="AM172">
        <v>0</v>
      </c>
      <c s="192" r="AN172">
        <v>0</v>
      </c>
      <c s="192" r="AO172">
        <v>0</v>
      </c>
      <c s="192" r="AP172"/>
      <c s="192" r="AQ172"/>
      <c s="192" r="AR172"/>
      <c s="192" r="AS172"/>
      <c s="192" r="AT172"/>
      <c s="192" r="AU172"/>
      <c s="192" r="AV172"/>
      <c s="192" r="AW172"/>
      <c s="192" r="AX172"/>
      <c s="192" r="AY172"/>
      <c s="192" r="AZ172"/>
      <c s="192" r="BA172"/>
      <c s="192" r="BB172"/>
      <c s="192" r="BC172"/>
      <c s="192" r="BD172"/>
      <c s="192" r="BE172"/>
      <c s="192" r="BF172"/>
      <c s="192" r="BG172"/>
      <c s="192" r="BH172"/>
      <c s="192" r="BI172"/>
      <c s="192" r="BJ172"/>
      <c s="192" r="BK172"/>
      <c s="192" r="BL172"/>
    </row>
    <row customHeight="1" r="173" ht="20.25">
      <c t="s" s="283" r="A173">
        <v>6</v>
      </c>
      <c s="205" r="B173"/>
      <c t="s" s="192" r="C173">
        <v>59</v>
      </c>
      <c t="s" s="283" r="D173">
        <v>86</v>
      </c>
      <c t="s" s="283" r="E173">
        <v>96</v>
      </c>
      <c t="s" s="283" r="F173">
        <v>10</v>
      </c>
      <c t="b" s="191" r="G173">
        <v>0</v>
      </c>
      <c s="66" r="H173"/>
      <c s="96" r="L173">
        <v>0</v>
      </c>
      <c s="273" r="M173"/>
      <c s="12" r="N173"/>
      <c s="305" r="O173"/>
      <c s="337" r="P173"/>
      <c s="345" r="Q173"/>
      <c s="273" r="R173"/>
    </row>
    <row customHeight="1" r="174" ht="20.25">
      <c t="s" s="283" r="A174">
        <v>6</v>
      </c>
      <c s="205" r="B174"/>
      <c t="s" s="192" r="C174">
        <v>7</v>
      </c>
      <c t="s" s="283" r="D174">
        <v>86</v>
      </c>
      <c t="s" s="283" r="E174">
        <v>96</v>
      </c>
      <c t="s" s="283" r="F174">
        <v>10</v>
      </c>
      <c t="b" s="191" r="G174">
        <v>0</v>
      </c>
      <c s="66" r="H174"/>
      <c r="L174">
        <v>0</v>
      </c>
      <c s="12" r="N174"/>
      <c s="305" r="O174"/>
      <c s="305" r="P174"/>
      <c s="305" r="Q174"/>
      <c r="S174">
        <v>0</v>
      </c>
      <c s="305" r="T174"/>
      <c s="305" r="U174"/>
      <c s="305" r="V174"/>
      <c s="305" r="W174"/>
      <c s="305" r="X174"/>
      <c s="305" r="Y174"/>
      <c s="305" r="Z174">
        <v>0</v>
      </c>
      <c s="305" r="AA174"/>
      <c s="305" r="AB174"/>
      <c s="305" r="AC174"/>
      <c s="305" r="AD174"/>
      <c s="305" r="AE174"/>
    </row>
    <row customHeight="1" r="175" ht="20.25">
      <c t="s" s="283" r="A175">
        <v>6</v>
      </c>
      <c s="205" r="B175"/>
      <c t="s" s="192" r="C175">
        <v>12</v>
      </c>
      <c t="s" s="283" r="D175">
        <v>86</v>
      </c>
      <c t="s" s="283" r="E175">
        <v>96</v>
      </c>
      <c t="s" s="283" r="F175">
        <v>13</v>
      </c>
      <c t="b" s="191" r="G175">
        <v>0</v>
      </c>
      <c s="66" r="H175"/>
      <c r="L175">
        <v>6</v>
      </c>
      <c s="12" r="N175"/>
      <c s="305" r="O175"/>
      <c s="305" r="P175"/>
      <c s="305" r="Q175"/>
      <c r="S175">
        <v>0</v>
      </c>
      <c s="305" r="T175"/>
      <c s="305" r="U175"/>
      <c s="305" r="V175"/>
      <c s="305" r="W175"/>
      <c s="305" r="X175"/>
      <c s="305" r="Y175"/>
      <c s="305" r="Z175">
        <v>0</v>
      </c>
      <c s="305" r="AA175"/>
      <c s="305" r="AB175"/>
      <c s="305" r="AC175"/>
      <c s="305" r="AD175"/>
      <c s="305" r="AE175"/>
    </row>
    <row customHeight="1" r="176" ht="20.25">
      <c t="s" s="283" r="A176">
        <v>6</v>
      </c>
      <c s="205" r="B176"/>
      <c t="s" s="192" r="C176">
        <v>18</v>
      </c>
      <c t="s" s="283" r="D176">
        <v>86</v>
      </c>
      <c t="s" s="283" r="E176">
        <v>96</v>
      </c>
      <c t="s" s="283" r="F176">
        <v>13</v>
      </c>
      <c t="b" s="191" r="G176">
        <v>0</v>
      </c>
      <c s="66" r="H176"/>
      <c s="305" r="N176"/>
      <c s="305" r="O176"/>
      <c s="305" r="P176"/>
      <c s="305" r="Q176"/>
      <c r="S176">
        <v>16</v>
      </c>
      <c s="305" r="T176"/>
      <c s="305" r="U176"/>
      <c s="305" r="V176"/>
      <c s="305" r="W176"/>
      <c s="305" r="X176"/>
      <c s="305" r="Y176"/>
      <c s="305" r="Z176">
        <f>0+8</f>
        <v>8</v>
      </c>
      <c s="305" r="AA176"/>
      <c s="305" r="AB176"/>
      <c s="305" r="AC176"/>
      <c s="305" r="AD176"/>
      <c s="305" r="AE176"/>
    </row>
    <row customHeight="1" r="177" ht="20.25">
      <c t="s" s="283" r="A177">
        <v>6</v>
      </c>
      <c s="205" r="B177"/>
      <c t="s" s="192" r="C177">
        <v>20</v>
      </c>
      <c t="s" s="283" r="D177">
        <v>86</v>
      </c>
      <c t="s" s="283" r="E177">
        <v>97</v>
      </c>
      <c t="s" s="283" r="F177">
        <v>10</v>
      </c>
      <c t="b" s="191" r="G177">
        <v>0</v>
      </c>
      <c s="66" r="H177"/>
      <c s="305" r="N177">
        <v>0</v>
      </c>
      <c s="305" r="O177">
        <v>0</v>
      </c>
      <c s="305" r="P177">
        <v>0</v>
      </c>
      <c s="305" r="Q177">
        <v>0</v>
      </c>
      <c s="96" r="S177"/>
      <c s="345" r="T177"/>
      <c s="66" r="U177"/>
      <c s="305" r="V177"/>
      <c s="305" r="W177"/>
      <c s="337" r="X177"/>
      <c s="66" r="Y177"/>
      <c s="305" r="Z177"/>
      <c s="305" r="AA177"/>
      <c s="305" r="AB177"/>
      <c s="305" r="AC177"/>
      <c s="305" r="AD177"/>
      <c s="305" r="AE177"/>
    </row>
    <row customHeight="1" r="178" ht="20.25">
      <c t="s" s="283" r="A178">
        <v>6</v>
      </c>
      <c s="205" r="B178"/>
      <c t="s" s="192" r="C178">
        <v>41</v>
      </c>
      <c t="s" s="283" r="D178">
        <v>86</v>
      </c>
      <c t="s" s="283" r="E178">
        <v>97</v>
      </c>
      <c t="s" s="283" r="F178">
        <v>24</v>
      </c>
      <c t="b" s="191" r="G178">
        <v>0</v>
      </c>
      <c s="66" r="H178"/>
      <c s="305" r="N178">
        <v>20</v>
      </c>
      <c s="305" r="O178">
        <v>20</v>
      </c>
      <c s="305" r="P178">
        <v>20</v>
      </c>
      <c s="305" r="Q178">
        <v>20</v>
      </c>
      <c s="96" r="S178"/>
      <c s="345" r="T178"/>
      <c s="66" r="U178"/>
      <c s="305" r="V178"/>
      <c s="305" r="W178"/>
      <c s="337" r="X178"/>
      <c s="66" r="Y178"/>
      <c s="305" r="Z178"/>
      <c s="305" r="AA178"/>
      <c s="305" r="AB178"/>
      <c s="305" r="AC178"/>
      <c s="305" r="AD178"/>
      <c s="305" r="AE178"/>
    </row>
    <row customHeight="1" r="179" ht="20.25">
      <c t="s" s="283" r="A179">
        <v>6</v>
      </c>
      <c s="205" r="B179"/>
      <c t="s" s="192" r="C179">
        <v>20</v>
      </c>
      <c t="s" s="283" r="D179">
        <v>86</v>
      </c>
      <c t="s" s="283" r="E179">
        <v>98</v>
      </c>
      <c t="s" s="283" r="F179">
        <v>10</v>
      </c>
      <c t="b" s="191" r="G179">
        <v>0</v>
      </c>
      <c s="66" r="H179"/>
      <c s="305" r="N179"/>
      <c s="305" r="O179"/>
      <c s="305" r="P179"/>
      <c s="305" r="Q179"/>
      <c s="96" r="S179"/>
      <c s="345" r="T179"/>
      <c s="66" r="U179"/>
      <c s="305" r="V179"/>
      <c s="305" r="W179"/>
      <c s="337" r="X179"/>
      <c s="66" r="Y179"/>
      <c s="305" r="Z179"/>
      <c s="305" r="AA179"/>
      <c s="305" r="AB179"/>
      <c s="305" r="AC179"/>
      <c s="305" r="AD179"/>
      <c s="305" r="AE179"/>
      <c s="305" r="AH179">
        <v>0</v>
      </c>
      <c s="305" r="AI179">
        <v>0</v>
      </c>
      <c s="305" r="AJ179">
        <v>0</v>
      </c>
      <c s="305" r="AK179">
        <v>5</v>
      </c>
      <c s="305" r="AL179">
        <v>5</v>
      </c>
      <c s="305" r="AM179">
        <v>5</v>
      </c>
      <c s="305" r="AN179">
        <v>5</v>
      </c>
      <c s="305" r="AO179">
        <v>0</v>
      </c>
    </row>
    <row customHeight="1" r="180" ht="20.25">
      <c t="s" s="283" r="A180">
        <v>6</v>
      </c>
      <c s="205" r="B180"/>
      <c t="s" s="192" r="C180">
        <v>37</v>
      </c>
      <c t="s" s="283" r="D180">
        <v>86</v>
      </c>
      <c t="s" s="283" r="E180">
        <v>99</v>
      </c>
      <c t="s" s="283" r="F180">
        <v>10</v>
      </c>
      <c t="b" s="191" r="G180">
        <v>0</v>
      </c>
      <c s="66" r="H180"/>
      <c s="305" r="N180"/>
      <c s="305" r="O180"/>
      <c s="305" r="P180"/>
      <c s="305" r="Q180"/>
      <c s="96" r="S180"/>
      <c s="345" r="T180"/>
      <c s="66" r="U180"/>
      <c s="305" r="V180"/>
      <c s="305" r="W180"/>
      <c s="337" r="X180">
        <v>0</v>
      </c>
      <c s="66" r="Y180"/>
      <c s="305" r="Z180"/>
      <c s="305" r="AA180"/>
      <c s="305" r="AB180"/>
      <c s="305" r="AC180"/>
      <c s="305" r="AD180"/>
      <c s="305" r="AE180"/>
    </row>
    <row customHeight="1" r="181" ht="20.25">
      <c t="s" s="283" r="A181">
        <v>6</v>
      </c>
      <c s="205" r="B181"/>
      <c t="s" s="192" r="C181">
        <v>46</v>
      </c>
      <c t="s" s="283" r="D181">
        <v>86</v>
      </c>
      <c t="s" s="283" r="E181">
        <v>99</v>
      </c>
      <c t="s" s="283" r="F181">
        <v>32</v>
      </c>
      <c t="b" s="191" r="G181">
        <v>0</v>
      </c>
      <c s="66" r="H181"/>
      <c s="305" r="N181"/>
      <c s="305" r="O181"/>
      <c s="305" r="P181"/>
      <c s="305" r="Q181"/>
      <c s="96" r="S181"/>
      <c s="345" r="T181"/>
      <c s="66" r="U181"/>
      <c s="305" r="V181"/>
      <c s="305" r="W181"/>
      <c s="337" r="X181">
        <f>0+8</f>
        <v>8</v>
      </c>
      <c s="66" r="Y181"/>
      <c s="305" r="Z181"/>
      <c s="305" r="AA181"/>
      <c s="305" r="AB181"/>
      <c s="305" r="AC181"/>
      <c s="305" r="AD181"/>
      <c s="305" r="AE181"/>
    </row>
    <row customHeight="1" r="182" ht="20.25">
      <c t="s" s="283" r="A182">
        <v>6</v>
      </c>
      <c s="205" r="B182"/>
      <c t="s" s="192" r="C182">
        <v>71</v>
      </c>
      <c t="s" s="283" r="D182">
        <v>86</v>
      </c>
      <c t="s" s="283" r="E182">
        <v>100</v>
      </c>
      <c t="s" s="283" r="F182">
        <v>32</v>
      </c>
      <c t="b" s="191" r="G182">
        <v>0</v>
      </c>
      <c s="66" r="H182"/>
      <c r="J182">
        <v>0</v>
      </c>
      <c r="K182">
        <v>0</v>
      </c>
      <c r="L182">
        <v>0</v>
      </c>
      <c r="M182">
        <v>0</v>
      </c>
      <c r="N182">
        <v>0</v>
      </c>
      <c r="O182">
        <v>0</v>
      </c>
      <c r="P182">
        <v>0</v>
      </c>
      <c s="96" r="AA182"/>
      <c s="273" r="AB182"/>
      <c s="96" r="AD182"/>
      <c s="273" r="AE182"/>
    </row>
    <row customHeight="1" r="183" ht="20.25">
      <c t="s" s="283" r="A183">
        <v>6</v>
      </c>
      <c s="205" r="B183"/>
      <c t="s" s="192" r="C183">
        <v>41</v>
      </c>
      <c t="s" s="283" r="D183">
        <v>86</v>
      </c>
      <c t="s" s="283" r="E183">
        <v>100</v>
      </c>
      <c t="s" s="283" r="F183">
        <v>24</v>
      </c>
      <c t="b" s="191" r="G183">
        <v>0</v>
      </c>
      <c s="66" r="H183"/>
      <c r="J183">
        <f>0+40</f>
        <v>40</v>
      </c>
      <c r="K183">
        <f>0+40</f>
        <v>40</v>
      </c>
      <c r="L183">
        <f>0+40</f>
        <v>40</v>
      </c>
      <c r="M183">
        <f>0+40</f>
        <v>40</v>
      </c>
      <c s="305" r="N183">
        <f>(0+40)-20</f>
        <v>20</v>
      </c>
      <c s="305" r="O183">
        <f>(0+40)-20</f>
        <v>20</v>
      </c>
      <c s="305" r="P183">
        <f>(0+40)-20</f>
        <v>20</v>
      </c>
      <c s="305" r="Q183">
        <f>(0+40)-20</f>
        <v>20</v>
      </c>
      <c r="R183">
        <v>40</v>
      </c>
      <c r="S183">
        <v>40</v>
      </c>
      <c s="305" r="T183">
        <v>40</v>
      </c>
      <c s="305" r="U183">
        <f>40-4</f>
        <v>36</v>
      </c>
      <c s="305" r="V183">
        <f>40-4</f>
        <v>36</v>
      </c>
      <c s="305" r="W183">
        <v>40</v>
      </c>
      <c s="305" r="X183">
        <v>40</v>
      </c>
      <c s="305" r="Y183"/>
      <c s="305" r="Z183"/>
      <c s="337" r="AA183"/>
      <c s="66" r="AB183"/>
      <c s="305" r="AC183"/>
      <c s="337" r="AD183"/>
      <c s="66" r="AE183"/>
    </row>
    <row customHeight="1" r="184" ht="20.25">
      <c t="s" s="283" r="A184">
        <v>6</v>
      </c>
      <c s="205" r="B184"/>
      <c t="s" s="192" r="C184">
        <v>20</v>
      </c>
      <c t="s" s="283" r="D184">
        <v>86</v>
      </c>
      <c t="s" s="283" r="E184">
        <v>100</v>
      </c>
      <c t="s" s="283" r="F184">
        <v>10</v>
      </c>
      <c t="b" s="191" r="G184">
        <v>0</v>
      </c>
      <c s="66" r="H184"/>
      <c r="J184">
        <v>0</v>
      </c>
      <c r="K184">
        <v>0</v>
      </c>
      <c r="L184">
        <v>0</v>
      </c>
      <c r="M184">
        <v>0</v>
      </c>
      <c s="305" r="N184">
        <v>0</v>
      </c>
      <c s="305" r="O184">
        <v>0</v>
      </c>
      <c s="305" r="P184">
        <v>0</v>
      </c>
      <c s="305" r="Q184">
        <v>0</v>
      </c>
      <c s="305" r="R184">
        <v>0</v>
      </c>
      <c s="305" r="S184">
        <v>0</v>
      </c>
      <c s="305" r="T184">
        <v>0</v>
      </c>
      <c s="305" r="U184">
        <v>0</v>
      </c>
      <c s="305" r="V184">
        <v>0</v>
      </c>
      <c s="305" r="W184">
        <v>0</v>
      </c>
      <c s="305" r="X184">
        <v>0</v>
      </c>
      <c s="305" r="Y184"/>
      <c s="305" r="Z184"/>
      <c s="337" r="AA184"/>
      <c s="66" r="AB184"/>
      <c s="305" r="AC184"/>
      <c s="337" r="AD184"/>
      <c s="66" r="AE184"/>
    </row>
    <row customHeight="1" r="185" ht="20.25">
      <c t="s" s="283" r="A185">
        <v>6</v>
      </c>
      <c s="205" r="B185"/>
      <c t="s" s="192" r="C185">
        <v>23</v>
      </c>
      <c t="s" s="283" r="D185">
        <v>86</v>
      </c>
      <c t="s" s="283" r="E185">
        <v>100</v>
      </c>
      <c t="s" s="283" r="F185">
        <v>24</v>
      </c>
      <c t="b" s="191" r="G185">
        <v>0</v>
      </c>
      <c s="66" r="H185"/>
      <c r="J185">
        <v>40</v>
      </c>
      <c r="K185">
        <v>40</v>
      </c>
      <c r="L185">
        <v>40</v>
      </c>
      <c r="M185">
        <v>40</v>
      </c>
      <c s="305" r="N185">
        <v>40</v>
      </c>
      <c s="305" r="O185">
        <v>40</v>
      </c>
      <c s="305" r="P185">
        <v>40</v>
      </c>
      <c s="305" r="Q185">
        <v>40</v>
      </c>
      <c s="305" r="R185">
        <v>40</v>
      </c>
      <c s="305" r="S185">
        <v>40</v>
      </c>
      <c s="305" r="T185">
        <v>40</v>
      </c>
      <c s="305" r="U185">
        <v>40</v>
      </c>
      <c s="305" r="V185">
        <v>40</v>
      </c>
      <c s="305" r="W185">
        <v>40</v>
      </c>
      <c s="305" r="X185">
        <v>40</v>
      </c>
      <c s="305" r="Y185"/>
      <c s="305" r="Z185"/>
      <c s="337" r="AA185"/>
      <c s="66" r="AB185"/>
      <c s="305" r="AC185"/>
      <c s="337" r="AD185"/>
      <c s="66" r="AE185"/>
    </row>
    <row customHeight="1" r="186" ht="20.25">
      <c t="s" s="283" r="A186">
        <v>6</v>
      </c>
      <c s="205" r="B186"/>
      <c t="s" s="192" r="C186">
        <v>25</v>
      </c>
      <c t="s" s="283" r="D186">
        <v>86</v>
      </c>
      <c t="s" s="283" r="E186">
        <v>100</v>
      </c>
      <c t="s" s="283" r="F186">
        <v>24</v>
      </c>
      <c t="b" s="191" r="G186">
        <v>0</v>
      </c>
      <c s="66" r="H186"/>
      <c r="J186">
        <v>0</v>
      </c>
      <c r="K186">
        <v>0</v>
      </c>
      <c r="L186">
        <v>0</v>
      </c>
      <c r="M186">
        <v>0</v>
      </c>
      <c s="305" r="N186">
        <v>0</v>
      </c>
      <c s="305" r="O186">
        <v>0</v>
      </c>
      <c s="305" r="P186">
        <v>0</v>
      </c>
      <c s="305" r="Q186">
        <v>0</v>
      </c>
      <c s="305" r="R186">
        <v>0</v>
      </c>
      <c s="305" r="S186">
        <v>0</v>
      </c>
      <c s="305" r="T186">
        <v>0</v>
      </c>
      <c s="305" r="U186">
        <v>0</v>
      </c>
      <c s="305" r="V186">
        <v>0</v>
      </c>
      <c s="305" r="W186">
        <v>0</v>
      </c>
      <c s="305" r="X186">
        <v>0</v>
      </c>
      <c s="305" r="Y186"/>
      <c s="305" r="Z186"/>
      <c s="337" r="AA186"/>
      <c s="66" r="AB186"/>
      <c s="305" r="AC186"/>
      <c s="337" r="AD186"/>
      <c s="66" r="AE186"/>
    </row>
    <row customHeight="1" r="187" ht="20.25">
      <c t="s" s="283" r="A187">
        <v>6</v>
      </c>
      <c s="205" r="B187"/>
      <c t="s" s="192" r="C187">
        <v>40</v>
      </c>
      <c t="s" s="283" r="D187">
        <v>86</v>
      </c>
      <c t="s" s="283" r="E187">
        <v>100</v>
      </c>
      <c t="s" s="283" r="F187">
        <v>32</v>
      </c>
      <c t="b" s="191" r="G187">
        <v>0</v>
      </c>
      <c s="66" r="H187"/>
      <c s="305" r="N187"/>
      <c s="305" r="O187"/>
      <c s="305" r="P187">
        <v>0</v>
      </c>
      <c s="305" r="Q187">
        <v>0</v>
      </c>
      <c s="305" r="R187">
        <v>0</v>
      </c>
      <c s="305" r="S187">
        <v>0</v>
      </c>
      <c s="305" r="T187">
        <v>0</v>
      </c>
      <c s="305" r="U187">
        <v>0</v>
      </c>
      <c s="305" r="V187">
        <v>0</v>
      </c>
      <c s="305" r="W187">
        <f>0+4</f>
        <v>4</v>
      </c>
      <c s="305" r="X187">
        <v>0</v>
      </c>
      <c s="305" r="Y187"/>
      <c s="305" r="Z187"/>
      <c s="337" r="AA187"/>
      <c s="66" r="AB187"/>
      <c s="305" r="AC187"/>
      <c s="337" r="AD187"/>
      <c s="66" r="AE187"/>
    </row>
    <row customHeight="1" r="188" ht="20.25">
      <c t="s" s="283" r="A188">
        <v>6</v>
      </c>
      <c s="205" r="B188"/>
      <c t="s" s="192" r="C188">
        <v>75</v>
      </c>
      <c t="s" s="283" r="D188">
        <v>86</v>
      </c>
      <c t="s" s="283" r="E188">
        <v>100</v>
      </c>
      <c t="s" s="283" r="F188">
        <v>24</v>
      </c>
      <c t="b" s="191" r="G188">
        <v>0</v>
      </c>
      <c s="66" r="H188"/>
      <c r="J188">
        <v>20</v>
      </c>
      <c r="K188">
        <v>20</v>
      </c>
      <c r="L188">
        <v>20</v>
      </c>
      <c r="M188">
        <v>20</v>
      </c>
      <c s="305" r="N188">
        <v>20</v>
      </c>
      <c s="305" r="O188">
        <v>20</v>
      </c>
      <c s="305" r="P188">
        <v>20</v>
      </c>
      <c s="305" r="Q188">
        <v>0</v>
      </c>
      <c s="305" r="R188">
        <v>0</v>
      </c>
      <c s="305" r="S188">
        <v>0</v>
      </c>
      <c s="305" r="T188">
        <v>0</v>
      </c>
      <c s="305" r="U188">
        <v>0</v>
      </c>
      <c s="305" r="V188">
        <v>0</v>
      </c>
      <c s="305" r="W188">
        <v>0</v>
      </c>
      <c s="305" r="X188">
        <v>0</v>
      </c>
      <c s="305" r="Y188"/>
      <c s="305" r="Z188"/>
      <c s="337" r="AA188"/>
      <c s="66" r="AB188"/>
      <c s="305" r="AC188"/>
      <c s="337" r="AD188"/>
      <c s="66" r="AE188"/>
    </row>
    <row customHeight="1" r="189" ht="20.25">
      <c t="s" s="283" r="A189">
        <v>6</v>
      </c>
      <c s="205" r="B189"/>
      <c t="s" s="192" r="C189">
        <v>101</v>
      </c>
      <c t="s" s="283" r="D189">
        <v>86</v>
      </c>
      <c t="s" s="283" r="E189">
        <v>100</v>
      </c>
      <c t="s" s="283" r="F189">
        <v>16</v>
      </c>
      <c t="b" s="191" r="G189">
        <v>0</v>
      </c>
      <c s="66" r="H189"/>
      <c r="J189">
        <v>40</v>
      </c>
      <c r="K189">
        <v>40</v>
      </c>
      <c r="L189">
        <v>40</v>
      </c>
      <c r="M189">
        <v>40</v>
      </c>
      <c s="305" r="N189">
        <v>40</v>
      </c>
      <c s="305" r="O189">
        <v>40</v>
      </c>
      <c s="305" r="P189">
        <v>40</v>
      </c>
      <c s="305" r="Q189">
        <v>40</v>
      </c>
      <c r="R189">
        <v>0</v>
      </c>
      <c r="S189">
        <v>0</v>
      </c>
      <c s="305" r="T189">
        <v>0</v>
      </c>
      <c s="305" r="U189">
        <v>0</v>
      </c>
      <c s="305" r="V189">
        <v>0</v>
      </c>
      <c s="305" r="W189">
        <v>0</v>
      </c>
      <c s="305" r="X189">
        <v>0</v>
      </c>
      <c s="305" r="Y189"/>
      <c s="305" r="Z189"/>
      <c s="305" r="AA189"/>
      <c s="337" r="AB189"/>
      <c s="66" r="AC189"/>
      <c s="305" r="AD189"/>
      <c s="305" r="AE189"/>
      <c s="96" r="AG189"/>
      <c s="273" r="AH189"/>
    </row>
    <row customHeight="1" r="190" ht="20.25">
      <c t="s" s="283" r="A190">
        <v>6</v>
      </c>
      <c s="205" r="B190"/>
      <c t="s" s="192" r="C190">
        <v>20</v>
      </c>
      <c t="s" s="283" r="D190">
        <v>86</v>
      </c>
      <c t="s" s="283" r="E190">
        <v>102</v>
      </c>
      <c t="s" s="283" r="F190">
        <v>10</v>
      </c>
      <c t="b" s="191" r="G190">
        <v>0</v>
      </c>
      <c s="66" r="H190"/>
      <c r="L190">
        <v>0</v>
      </c>
      <c r="M190">
        <v>0</v>
      </c>
      <c s="305" r="N190">
        <v>0</v>
      </c>
      <c s="305" r="O190">
        <v>0</v>
      </c>
      <c s="305" r="P190"/>
      <c s="305" r="Q190"/>
      <c s="305" r="T190"/>
      <c s="305" r="U190"/>
      <c s="305" r="V190"/>
      <c s="305" r="W190">
        <v>0</v>
      </c>
      <c s="305" r="X190"/>
      <c s="305" r="Y190"/>
      <c s="305" r="Z190"/>
      <c s="305" r="AA190"/>
      <c s="337" r="AB190"/>
      <c s="66" r="AC190"/>
      <c s="305" r="AD190">
        <v>0</v>
      </c>
      <c s="305" r="AE190">
        <v>0</v>
      </c>
      <c s="93" r="AF190">
        <v>0</v>
      </c>
      <c s="96" r="AG190"/>
      <c s="273" r="AH190"/>
    </row>
    <row customHeight="1" r="191" ht="20.25">
      <c t="s" s="283" r="A191">
        <v>6</v>
      </c>
      <c s="205" r="B191"/>
      <c t="s" s="192" r="C191">
        <v>7</v>
      </c>
      <c t="s" s="283" r="D191">
        <v>86</v>
      </c>
      <c t="s" s="283" r="E191">
        <v>102</v>
      </c>
      <c t="s" s="283" r="F191">
        <v>10</v>
      </c>
      <c t="b" s="191" r="G191">
        <v>0</v>
      </c>
      <c s="66" r="H191"/>
      <c r="L191">
        <v>4</v>
      </c>
      <c r="M191">
        <v>4</v>
      </c>
      <c s="305" r="N191">
        <v>4</v>
      </c>
      <c s="305" r="O191">
        <v>0</v>
      </c>
      <c s="305" r="P191"/>
      <c s="305" r="Q191"/>
      <c s="305" r="T191"/>
      <c s="305" r="U191"/>
      <c s="305" r="V191"/>
      <c s="305" r="W191">
        <v>0</v>
      </c>
      <c s="305" r="X191"/>
      <c s="305" r="Y191"/>
      <c s="305" r="Z191"/>
      <c s="305" r="AA191"/>
      <c s="305" r="AB191"/>
      <c s="305" r="AC191"/>
      <c s="305" r="AD191">
        <f>0+4</f>
        <v>4</v>
      </c>
      <c s="305" r="AE191">
        <v>0</v>
      </c>
      <c s="93" r="AF191">
        <v>0</v>
      </c>
      <c s="96" r="AG191"/>
      <c s="273" r="AH191"/>
    </row>
    <row customHeight="1" r="192" ht="20.25">
      <c t="s" s="283" r="A192">
        <v>6</v>
      </c>
      <c s="205" r="B192"/>
      <c t="s" s="192" r="C192">
        <v>28</v>
      </c>
      <c t="s" s="283" r="D192">
        <v>86</v>
      </c>
      <c t="s" s="283" r="E192">
        <v>102</v>
      </c>
      <c t="s" s="283" r="F192">
        <v>10</v>
      </c>
      <c t="b" s="191" r="G192">
        <v>0</v>
      </c>
      <c s="66" r="H192"/>
      <c r="L192">
        <v>4</v>
      </c>
      <c r="M192">
        <v>4</v>
      </c>
      <c s="305" r="N192">
        <v>4</v>
      </c>
      <c s="305" r="O192">
        <v>0</v>
      </c>
      <c s="305" r="P192"/>
      <c s="305" r="Q192"/>
      <c s="305" r="T192"/>
      <c s="305" r="U192"/>
      <c s="305" r="V192"/>
      <c s="305" r="W192">
        <v>0</v>
      </c>
      <c s="305" r="X192"/>
      <c s="305" r="Y192"/>
      <c s="305" r="Z192"/>
      <c s="305" r="AA192"/>
      <c s="305" r="AB192"/>
      <c s="305" r="AC192"/>
      <c s="305" r="AD192">
        <v>0</v>
      </c>
      <c s="305" r="AE192">
        <v>0</v>
      </c>
      <c s="93" r="AF192">
        <v>0</v>
      </c>
      <c s="96" r="AG192"/>
      <c s="273" r="AH192"/>
    </row>
    <row customHeight="1" r="193" ht="20.25">
      <c t="s" s="283" r="A193">
        <v>6</v>
      </c>
      <c s="205" r="B193"/>
      <c t="s" s="192" r="C193">
        <v>18</v>
      </c>
      <c t="s" s="283" r="D193">
        <v>86</v>
      </c>
      <c t="s" s="283" r="E193">
        <v>102</v>
      </c>
      <c t="s" s="283" r="F193">
        <v>13</v>
      </c>
      <c t="b" s="191" r="G193">
        <v>0</v>
      </c>
      <c s="66" r="H193"/>
      <c s="305" r="N193"/>
      <c s="305" r="O193"/>
      <c s="305" r="P193"/>
      <c s="305" r="Q193"/>
      <c s="305" r="T193"/>
      <c s="305" r="U193"/>
      <c s="305" r="V193"/>
      <c s="305" r="W193">
        <f>0+4</f>
        <v>4</v>
      </c>
      <c s="305" r="X193"/>
      <c s="305" r="Y193"/>
      <c s="305" r="Z193"/>
      <c s="305" r="AA193"/>
      <c s="305" r="AB193"/>
      <c s="305" r="AC193"/>
      <c s="305" r="AD193">
        <v>0</v>
      </c>
      <c s="305" r="AE193">
        <v>0</v>
      </c>
      <c s="93" r="AF193">
        <v>0</v>
      </c>
      <c s="96" r="AG193"/>
      <c s="273" r="AH193"/>
    </row>
    <row customHeight="1" r="194" ht="20.25">
      <c t="s" s="283" r="A194">
        <v>6</v>
      </c>
      <c s="205" r="B194"/>
      <c t="s" s="192" r="C194">
        <v>14</v>
      </c>
      <c t="s" s="283" r="D194">
        <v>86</v>
      </c>
      <c t="s" s="283" r="E194">
        <v>102</v>
      </c>
      <c t="s" s="283" r="F194">
        <v>13</v>
      </c>
      <c t="b" s="191" r="G194">
        <v>0</v>
      </c>
      <c s="66" r="H194"/>
      <c s="305" r="N194"/>
      <c s="305" r="O194"/>
      <c s="305" r="P194"/>
      <c s="305" r="Q194"/>
      <c s="305" r="T194"/>
      <c s="305" r="U194"/>
      <c s="305" r="V194"/>
      <c s="305" r="W194">
        <f>0+4</f>
        <v>4</v>
      </c>
      <c s="305" r="X194"/>
      <c s="305" r="Y194"/>
      <c s="305" r="Z194"/>
      <c s="305" r="AA194"/>
      <c s="305" r="AB194"/>
      <c s="305" r="AC194"/>
      <c s="305" r="AD194">
        <v>0</v>
      </c>
      <c s="305" r="AE194">
        <v>0</v>
      </c>
      <c s="93" r="AF194">
        <v>0</v>
      </c>
      <c s="96" r="AG194"/>
      <c s="273" r="AH194"/>
    </row>
    <row customHeight="1" r="195" ht="20.25">
      <c t="s" s="283" r="A195">
        <v>6</v>
      </c>
      <c s="205" r="B195"/>
      <c t="s" s="192" r="C195">
        <v>15</v>
      </c>
      <c t="s" s="283" r="D195">
        <v>86</v>
      </c>
      <c t="s" s="283" r="E195">
        <v>102</v>
      </c>
      <c t="s" s="283" r="F195">
        <v>16</v>
      </c>
      <c t="b" s="191" r="G195">
        <v>0</v>
      </c>
      <c s="66" r="H195"/>
      <c r="L195">
        <v>8</v>
      </c>
      <c r="M195">
        <v>40</v>
      </c>
      <c s="305" r="N195">
        <v>20</v>
      </c>
      <c s="305" r="O195">
        <v>0</v>
      </c>
      <c s="305" r="P195"/>
      <c s="305" r="Q195"/>
      <c s="305" r="T195"/>
      <c s="305" r="U195"/>
      <c s="305" r="V195"/>
      <c s="305" r="W195">
        <v>0</v>
      </c>
      <c s="305" r="X195"/>
      <c s="305" r="Y195"/>
      <c s="305" r="Z195"/>
      <c s="305" r="AA195"/>
      <c s="305" r="AB195"/>
      <c s="305" r="AC195"/>
      <c s="305" r="AD195">
        <v>0</v>
      </c>
      <c s="305" r="AE195">
        <v>0</v>
      </c>
      <c s="93" r="AF195">
        <v>0</v>
      </c>
      <c s="96" r="AG195"/>
      <c s="273" r="AH195"/>
    </row>
    <row customHeight="1" r="196" ht="20.25">
      <c t="s" s="283" r="A196">
        <v>6</v>
      </c>
      <c s="205" r="B196"/>
      <c t="s" s="192" r="C196">
        <v>63</v>
      </c>
      <c t="s" s="283" r="D196">
        <v>86</v>
      </c>
      <c t="s" s="283" r="E196">
        <v>102</v>
      </c>
      <c t="s" s="283" r="F196">
        <v>16</v>
      </c>
      <c t="b" s="191" r="G196">
        <v>0</v>
      </c>
      <c s="66" r="H196"/>
      <c r="L196">
        <v>0</v>
      </c>
      <c r="M196">
        <v>0</v>
      </c>
      <c s="305" r="N196">
        <v>8</v>
      </c>
      <c s="305" r="O196">
        <v>0</v>
      </c>
      <c s="305" r="P196"/>
      <c s="305" r="Q196"/>
      <c s="305" r="T196"/>
      <c s="305" r="U196"/>
      <c s="305" r="V196"/>
      <c s="305" r="W196">
        <v>0</v>
      </c>
      <c s="305" r="X196"/>
      <c s="305" r="Y196"/>
      <c s="305" r="Z196"/>
      <c s="305" r="AA196"/>
      <c s="305" r="AB196"/>
      <c s="305" r="AC196"/>
      <c s="305" r="AD196">
        <v>0</v>
      </c>
      <c s="305" r="AE196">
        <v>0</v>
      </c>
      <c s="93" r="AF196">
        <v>0</v>
      </c>
      <c s="96" r="AG196"/>
      <c s="273" r="AH196"/>
    </row>
    <row customHeight="1" r="197" ht="20.25">
      <c t="s" s="283" r="A197">
        <v>6</v>
      </c>
      <c s="205" r="B197"/>
      <c t="s" s="192" r="C197">
        <v>38</v>
      </c>
      <c t="s" s="283" r="D197">
        <v>86</v>
      </c>
      <c t="s" s="283" r="E197">
        <v>102</v>
      </c>
      <c t="s" s="283" r="F197">
        <v>32</v>
      </c>
      <c t="b" s="191" r="G197">
        <v>0</v>
      </c>
      <c s="66" r="H197"/>
      <c r="L197">
        <v>0</v>
      </c>
      <c r="M197">
        <v>0</v>
      </c>
      <c s="305" r="N197">
        <v>8</v>
      </c>
      <c s="305" r="O197">
        <v>8</v>
      </c>
      <c s="305" r="P197"/>
      <c s="305" r="Q197"/>
      <c s="305" r="T197"/>
      <c s="305" r="U197"/>
      <c s="305" r="V197"/>
      <c s="305" r="W197">
        <v>0</v>
      </c>
      <c s="305" r="X197"/>
      <c s="305" r="Y197"/>
      <c s="305" r="Z197"/>
      <c s="305" r="AA197"/>
      <c s="305" r="AB197"/>
      <c s="305" r="AC197"/>
      <c s="305" r="AD197">
        <v>0</v>
      </c>
      <c s="305" r="AE197">
        <v>0</v>
      </c>
      <c s="93" r="AF197">
        <v>0</v>
      </c>
      <c s="96" r="AG197"/>
      <c s="273" r="AH197"/>
    </row>
    <row customHeight="1" r="198" ht="20.25">
      <c t="s" s="283" r="A198">
        <v>6</v>
      </c>
      <c s="205" r="B198"/>
      <c t="s" s="192" r="C198">
        <v>40</v>
      </c>
      <c t="s" s="283" r="D198">
        <v>86</v>
      </c>
      <c t="s" s="283" r="E198">
        <v>102</v>
      </c>
      <c t="s" s="283" r="F198">
        <v>32</v>
      </c>
      <c t="b" s="191" r="G198">
        <v>0</v>
      </c>
      <c s="315" r="H198"/>
      <c s="192" r="I198"/>
      <c s="192" r="J198"/>
      <c s="192" r="K198"/>
      <c s="192" r="L198">
        <v>0</v>
      </c>
      <c s="192" r="M198">
        <v>0</v>
      </c>
      <c s="12" r="N198">
        <v>0</v>
      </c>
      <c s="12" r="O198">
        <v>24</v>
      </c>
      <c s="12" r="P198"/>
      <c s="12" r="Q198"/>
      <c s="192" r="R198"/>
      <c s="192" r="S198"/>
      <c s="12" r="T198"/>
      <c s="12" r="U198"/>
      <c s="12" r="V198"/>
      <c s="12" r="W198">
        <v>0</v>
      </c>
      <c s="12" r="X198"/>
      <c s="12" r="Y198"/>
      <c s="12" r="Z198"/>
      <c s="12" r="AA198"/>
      <c s="12" r="AB198"/>
      <c s="12" r="AC198"/>
      <c s="12" r="AD198">
        <f>0+16</f>
        <v>16</v>
      </c>
      <c s="12" r="AE198">
        <v>0</v>
      </c>
      <c s="245" r="AF198">
        <v>0</v>
      </c>
      <c s="193" r="AG198"/>
      <c s="219" r="AH198"/>
      <c s="192" r="AI198"/>
      <c s="192" r="AJ198"/>
      <c s="192" r="AK198"/>
      <c s="192" r="AL198"/>
      <c s="192" r="AM198"/>
      <c s="192" r="AN198"/>
      <c s="192" r="AO198"/>
      <c s="192" r="AP198"/>
      <c s="192" r="AQ198"/>
      <c s="192" r="AR198"/>
      <c s="192" r="AS198"/>
      <c s="192" r="AT198"/>
      <c s="192" r="AU198"/>
      <c s="192" r="AV198"/>
      <c s="192" r="AW198"/>
      <c s="192" r="AX198"/>
      <c s="192" r="AY198"/>
      <c s="192" r="AZ198"/>
      <c s="192" r="BA198"/>
      <c s="192" r="BB198"/>
      <c s="192" r="BC198"/>
      <c s="192" r="BD198"/>
      <c s="192" r="BE198"/>
      <c s="192" r="BF198"/>
      <c s="192" r="BG198"/>
      <c s="192" r="BH198"/>
      <c s="192" r="BI198"/>
      <c s="192" r="BJ198"/>
      <c s="192" r="BK198"/>
      <c s="192" r="BL198"/>
    </row>
    <row customHeight="1" r="199" ht="20.25">
      <c t="s" s="283" r="A199">
        <v>6</v>
      </c>
      <c s="205" r="B199"/>
      <c t="s" s="192" r="C199">
        <v>59</v>
      </c>
      <c t="s" s="283" r="D199">
        <v>86</v>
      </c>
      <c t="s" s="111" r="E199">
        <v>103</v>
      </c>
      <c t="s" s="283" r="F199">
        <v>10</v>
      </c>
      <c t="b" s="191" r="G199">
        <v>0</v>
      </c>
      <c s="66" r="H199"/>
      <c r="J199">
        <v>4</v>
      </c>
      <c r="K199">
        <v>4</v>
      </c>
      <c r="L199">
        <v>4</v>
      </c>
      <c r="M199">
        <v>0</v>
      </c>
      <c s="305" r="N199">
        <v>0</v>
      </c>
      <c s="305" r="O199">
        <v>2</v>
      </c>
      <c s="305" r="P199">
        <v>2</v>
      </c>
      <c s="305" r="Q199">
        <v>2</v>
      </c>
      <c s="96" r="AG199"/>
      <c s="273" r="AH199"/>
    </row>
    <row customHeight="1" r="200" ht="20.25">
      <c t="s" s="283" r="A200">
        <v>6</v>
      </c>
      <c s="205" r="B200"/>
      <c t="s" s="192" r="C200">
        <v>7</v>
      </c>
      <c t="s" s="283" r="D200">
        <v>86</v>
      </c>
      <c t="s" s="111" r="E200">
        <v>103</v>
      </c>
      <c t="s" s="283" r="F200">
        <v>10</v>
      </c>
      <c t="b" s="191" r="G200">
        <v>0</v>
      </c>
      <c s="66" r="H200"/>
      <c r="J200">
        <v>0</v>
      </c>
      <c r="K200">
        <v>0</v>
      </c>
      <c r="L200">
        <v>0</v>
      </c>
      <c r="M200">
        <v>0</v>
      </c>
      <c s="305" r="N200">
        <v>0</v>
      </c>
      <c s="305" r="O200">
        <v>0</v>
      </c>
      <c s="305" r="P200">
        <v>0</v>
      </c>
      <c s="305" r="Q200">
        <v>0</v>
      </c>
      <c s="305" r="T200"/>
      <c s="305" r="U200"/>
      <c s="305" r="V200"/>
      <c s="305" r="W200"/>
      <c s="305" r="X200"/>
      <c s="305" r="Y200"/>
      <c s="305" r="Z200"/>
      <c s="305" r="AA200"/>
      <c s="305" r="AB200"/>
      <c s="305" r="AC200"/>
      <c s="305" r="AD200"/>
      <c s="305" r="AE200"/>
      <c s="96" r="AG200"/>
      <c s="273" r="AH200"/>
    </row>
    <row customHeight="1" r="201" ht="20.25">
      <c t="s" s="283" r="A201">
        <v>6</v>
      </c>
      <c s="205" r="B201"/>
      <c t="s" s="192" r="C201">
        <v>12</v>
      </c>
      <c t="s" s="283" r="D201">
        <v>86</v>
      </c>
      <c t="s" s="111" r="E201">
        <v>103</v>
      </c>
      <c t="s" s="283" r="F201">
        <v>13</v>
      </c>
      <c t="b" s="191" r="G201">
        <v>0</v>
      </c>
      <c s="66" r="H201"/>
      <c r="J201">
        <v>16</v>
      </c>
      <c r="K201">
        <v>16</v>
      </c>
      <c r="L201">
        <v>8</v>
      </c>
      <c r="M201">
        <v>0</v>
      </c>
      <c s="305" r="N201">
        <v>0</v>
      </c>
      <c s="305" r="O201">
        <v>0</v>
      </c>
      <c s="305" r="P201">
        <v>0</v>
      </c>
      <c s="305" r="Q201">
        <v>0</v>
      </c>
      <c s="305" r="T201"/>
      <c s="305" r="U201"/>
      <c s="305" r="V201"/>
      <c s="305" r="W201"/>
      <c s="305" r="X201"/>
      <c s="305" r="Y201"/>
      <c s="305" r="Z201"/>
      <c s="305" r="AA201"/>
      <c s="305" r="AB201"/>
      <c s="305" r="AC201"/>
      <c s="305" r="AD201"/>
      <c s="305" r="AE201"/>
      <c s="96" r="AG201"/>
      <c s="273" r="AH201"/>
    </row>
    <row customHeight="1" r="202" ht="20.25">
      <c t="s" s="283" r="A202">
        <v>6</v>
      </c>
      <c s="205" r="B202"/>
      <c t="s" s="192" r="C202">
        <v>45</v>
      </c>
      <c t="s" s="283" r="D202">
        <v>86</v>
      </c>
      <c t="s" s="111" r="E202">
        <v>103</v>
      </c>
      <c t="s" s="283" r="F202">
        <v>16</v>
      </c>
      <c t="b" s="191" r="G202">
        <v>0</v>
      </c>
      <c s="66" r="H202"/>
      <c r="J202">
        <v>0</v>
      </c>
      <c r="K202">
        <v>0</v>
      </c>
      <c r="L202">
        <v>0</v>
      </c>
      <c r="M202">
        <v>0</v>
      </c>
      <c s="305" r="N202">
        <v>0</v>
      </c>
      <c s="305" r="O202">
        <v>2</v>
      </c>
      <c s="305" r="P202">
        <v>2</v>
      </c>
      <c s="305" r="Q202">
        <f>0+16</f>
        <v>16</v>
      </c>
      <c s="305" r="T202"/>
      <c s="305" r="U202"/>
      <c s="305" r="V202"/>
      <c s="305" r="W202"/>
      <c s="305" r="X202"/>
      <c s="305" r="Y202"/>
      <c s="305" r="Z202"/>
      <c s="305" r="AA202"/>
      <c s="305" r="AB202"/>
      <c s="305" r="AC202"/>
      <c s="305" r="AD202"/>
      <c s="305" r="AE202"/>
      <c s="96" r="AG202"/>
      <c s="273" r="AH202"/>
    </row>
    <row customHeight="1" r="203" ht="20.25">
      <c t="s" s="283" r="A203">
        <v>6</v>
      </c>
      <c s="205" r="B203"/>
      <c t="s" s="192" r="C203">
        <v>84</v>
      </c>
      <c t="s" s="283" r="D203">
        <v>86</v>
      </c>
      <c t="s" s="111" r="E203">
        <v>103</v>
      </c>
      <c t="s" s="283" r="F203">
        <v>16</v>
      </c>
      <c t="b" s="191" r="G203">
        <v>0</v>
      </c>
      <c s="66" r="H203"/>
      <c r="J203">
        <v>40</v>
      </c>
      <c r="K203">
        <v>32</v>
      </c>
      <c s="96" r="L203">
        <v>20</v>
      </c>
      <c s="273" r="M203">
        <v>40</v>
      </c>
      <c s="305" r="N203">
        <v>40</v>
      </c>
      <c s="305" r="O203">
        <v>40</v>
      </c>
      <c s="337" r="P203">
        <v>40</v>
      </c>
      <c s="345" r="Q203">
        <f>0+16</f>
        <v>16</v>
      </c>
      <c s="273" r="R203"/>
      <c s="305" r="T203"/>
      <c s="305" r="U203"/>
      <c s="305" r="V203"/>
      <c s="305" r="W203"/>
      <c s="305" r="X203"/>
      <c s="305" r="Y203"/>
      <c s="305" r="Z203"/>
      <c s="305" r="AA203"/>
      <c s="305" r="AB203"/>
      <c s="305" r="AC203"/>
      <c s="305" r="AD203"/>
      <c s="305" r="AE203"/>
    </row>
    <row customHeight="1" r="204" ht="20.25">
      <c t="s" s="328" r="A204">
        <v>6</v>
      </c>
      <c s="268" r="B204"/>
      <c t="s" s="344" r="C204">
        <v>20</v>
      </c>
      <c t="s" s="237" r="D204">
        <v>104</v>
      </c>
      <c t="s" s="237" r="E204">
        <v>105</v>
      </c>
      <c t="s" s="237" r="F204">
        <v>10</v>
      </c>
      <c t="b" s="121" r="G204">
        <v>1</v>
      </c>
      <c s="66" r="H204">
        <v>8</v>
      </c>
      <c r="I204">
        <v>8</v>
      </c>
      <c r="J204">
        <v>8</v>
      </c>
      <c s="236" r="L204"/>
      <c s="273" r="M204"/>
      <c s="96" r="P204"/>
      <c s="129" r="Q204"/>
      <c s="273" r="R204"/>
    </row>
    <row customHeight="1" r="205" ht="20.25">
      <c t="s" s="328" r="A205">
        <v>6</v>
      </c>
      <c s="268" r="B205"/>
      <c t="s" s="344" r="C205">
        <v>18</v>
      </c>
      <c t="s" s="237" r="D205">
        <v>104</v>
      </c>
      <c t="s" s="237" r="E205">
        <v>105</v>
      </c>
      <c t="s" s="237" r="F205">
        <v>13</v>
      </c>
      <c t="b" s="121" r="G205">
        <v>1</v>
      </c>
      <c s="66" r="H205">
        <f>0+4</f>
        <v>4</v>
      </c>
      <c r="I205">
        <v>0</v>
      </c>
      <c r="J205">
        <v>0</v>
      </c>
      <c s="236" r="L205"/>
      <c s="273" r="M205"/>
      <c s="96" r="P205"/>
      <c s="129" r="Q205"/>
      <c s="273" r="R205"/>
    </row>
    <row customHeight="1" r="206" ht="20.25">
      <c t="s" s="328" r="A206">
        <v>6</v>
      </c>
      <c s="268" r="B206"/>
      <c t="s" s="344" r="C206">
        <v>23</v>
      </c>
      <c t="s" s="237" r="D206">
        <v>104</v>
      </c>
      <c t="s" s="237" r="E206">
        <v>105</v>
      </c>
      <c t="s" s="237" r="F206">
        <v>24</v>
      </c>
      <c t="b" s="121" r="G206">
        <v>1</v>
      </c>
      <c s="66" r="H206">
        <v>0</v>
      </c>
      <c r="I206">
        <v>0</v>
      </c>
      <c r="J206">
        <v>0</v>
      </c>
      <c s="236" r="L206"/>
      <c s="273" r="M206"/>
      <c s="96" r="P206"/>
      <c s="129" r="Q206"/>
      <c s="273" r="R206"/>
    </row>
    <row customHeight="1" r="207" ht="20.25">
      <c t="s" s="328" r="A207">
        <v>6</v>
      </c>
      <c s="268" r="B207"/>
      <c t="s" s="344" r="C207">
        <v>41</v>
      </c>
      <c t="s" s="237" r="D207">
        <v>104</v>
      </c>
      <c t="s" s="237" r="E207">
        <v>105</v>
      </c>
      <c t="s" s="237" r="F207">
        <v>24</v>
      </c>
      <c t="b" s="121" r="G207">
        <v>1</v>
      </c>
      <c s="66" r="H207">
        <f>20-4</f>
        <v>16</v>
      </c>
      <c r="I207">
        <v>20</v>
      </c>
      <c r="J207">
        <v>20</v>
      </c>
      <c s="236" r="L207"/>
      <c s="273" r="M207"/>
      <c s="96" r="P207"/>
      <c s="129" r="Q207"/>
      <c s="273" r="R207"/>
      <c s="96" r="X207"/>
      <c s="273" r="Y207"/>
    </row>
    <row customHeight="1" r="208" ht="20.25">
      <c t="s" s="328" r="A208">
        <v>6</v>
      </c>
      <c s="268" r="B208"/>
      <c t="s" s="344" r="C208">
        <v>7</v>
      </c>
      <c t="s" s="237" r="D208">
        <v>104</v>
      </c>
      <c t="s" s="237" r="E208">
        <v>105</v>
      </c>
      <c t="s" s="237" r="F208">
        <v>10</v>
      </c>
      <c t="b" s="121" r="G208">
        <v>1</v>
      </c>
      <c s="66" r="H208">
        <v>0</v>
      </c>
      <c r="I208">
        <v>0</v>
      </c>
      <c r="J208">
        <v>0</v>
      </c>
      <c s="236" r="L208"/>
      <c s="273" r="M208"/>
      <c s="96" r="P208"/>
      <c s="129" r="Q208"/>
      <c s="273" r="R208"/>
      <c s="96" r="X208"/>
      <c s="273" r="Y208"/>
    </row>
    <row customHeight="1" r="209" ht="20.25">
      <c t="s" s="328" r="A209">
        <v>6</v>
      </c>
      <c s="268" r="B209"/>
      <c t="s" s="344" r="C209">
        <v>26</v>
      </c>
      <c t="s" s="237" r="D209">
        <v>104</v>
      </c>
      <c t="s" s="237" r="E209">
        <v>105</v>
      </c>
      <c t="s" s="237" r="F209">
        <v>27</v>
      </c>
      <c t="b" s="121" r="G209">
        <v>1</v>
      </c>
      <c s="66" r="H209">
        <v>0</v>
      </c>
      <c r="I209">
        <v>0</v>
      </c>
      <c r="J209">
        <v>0</v>
      </c>
      <c s="73" r="L209"/>
    </row>
    <row customHeight="1" r="210" ht="20.25">
      <c t="s" s="328" r="A210">
        <v>6</v>
      </c>
      <c s="268" r="B210"/>
      <c t="s" s="344" r="C210">
        <v>44</v>
      </c>
      <c t="s" s="237" r="D210">
        <v>104</v>
      </c>
      <c t="s" s="237" r="E210">
        <v>105</v>
      </c>
      <c t="s" s="237" r="F210">
        <v>10</v>
      </c>
      <c t="b" s="121" r="G210">
        <v>1</v>
      </c>
      <c s="66" r="H210">
        <f>8-4</f>
        <v>4</v>
      </c>
      <c r="I210">
        <v>8</v>
      </c>
      <c r="J210">
        <v>8</v>
      </c>
      <c s="73" r="L210"/>
    </row>
    <row customHeight="1" r="211" ht="20.25">
      <c t="s" s="328" r="A211">
        <v>6</v>
      </c>
      <c s="268" r="B211"/>
      <c t="s" s="344" r="C211">
        <v>40</v>
      </c>
      <c t="s" s="237" r="D211">
        <v>104</v>
      </c>
      <c t="s" s="237" r="E211">
        <v>105</v>
      </c>
      <c t="s" s="283" r="F211">
        <v>24</v>
      </c>
      <c t="b" s="121" r="G211">
        <v>1</v>
      </c>
      <c s="66" r="H211">
        <f>20-4</f>
        <v>16</v>
      </c>
      <c r="I211">
        <v>20</v>
      </c>
      <c r="J211">
        <v>20</v>
      </c>
    </row>
    <row customHeight="1" r="212" ht="20.25">
      <c t="s" s="328" r="A212">
        <v>6</v>
      </c>
      <c s="268" r="B212"/>
      <c t="s" s="283" r="C212">
        <v>20</v>
      </c>
      <c t="s" s="237" r="D212">
        <v>104</v>
      </c>
      <c t="s" s="237" r="E212">
        <v>106</v>
      </c>
      <c t="s" s="237" r="F212">
        <v>10</v>
      </c>
      <c t="b" s="121" r="G212">
        <v>1</v>
      </c>
      <c s="66" r="H212">
        <v>8</v>
      </c>
      <c r="I212">
        <v>8</v>
      </c>
      <c r="J212">
        <v>8</v>
      </c>
    </row>
    <row customHeight="1" r="213" ht="20.25">
      <c t="s" s="328" r="A213">
        <v>6</v>
      </c>
      <c s="268" r="B213"/>
      <c t="s" s="344" r="C213">
        <v>18</v>
      </c>
      <c t="s" s="237" r="D213">
        <v>104</v>
      </c>
      <c t="s" s="237" r="E213">
        <v>106</v>
      </c>
      <c t="s" s="237" r="F213">
        <v>13</v>
      </c>
      <c t="b" s="121" r="G213">
        <v>1</v>
      </c>
      <c s="66" r="H213">
        <v>0</v>
      </c>
      <c r="I213">
        <v>0</v>
      </c>
      <c r="J213">
        <v>0</v>
      </c>
      <c s="96" r="AE213"/>
      <c s="273" r="AF213"/>
      <c s="96" r="AG213"/>
      <c s="273" r="AH213"/>
    </row>
    <row customHeight="1" r="214" ht="20.25">
      <c t="s" s="328" r="A214">
        <v>6</v>
      </c>
      <c s="268" r="B214"/>
      <c t="s" s="344" r="C214">
        <v>41</v>
      </c>
      <c t="s" s="237" r="D214">
        <v>104</v>
      </c>
      <c t="s" s="237" r="E214">
        <v>106</v>
      </c>
      <c t="s" s="237" r="F214">
        <v>24</v>
      </c>
      <c t="b" s="121" r="G214">
        <v>1</v>
      </c>
      <c s="66" r="H214">
        <f>20-4</f>
        <v>16</v>
      </c>
      <c r="I214">
        <v>20</v>
      </c>
      <c r="J214">
        <v>20</v>
      </c>
      <c s="96" r="AE214"/>
      <c s="273" r="AF214"/>
      <c s="96" r="AG214"/>
      <c s="273" r="AH214"/>
    </row>
    <row customHeight="1" r="215" ht="20.25">
      <c t="s" s="328" r="A215">
        <v>6</v>
      </c>
      <c s="268" r="B215"/>
      <c t="s" s="283" r="C215">
        <v>7</v>
      </c>
      <c t="s" s="237" r="D215">
        <v>104</v>
      </c>
      <c t="s" s="237" r="E215">
        <v>106</v>
      </c>
      <c t="s" s="237" r="F215">
        <v>10</v>
      </c>
      <c t="b" s="121" r="G215">
        <v>1</v>
      </c>
      <c s="66" r="H215">
        <v>0</v>
      </c>
      <c r="I215">
        <v>0</v>
      </c>
      <c r="J215">
        <v>0</v>
      </c>
      <c s="96" r="AE215"/>
      <c s="273" r="AF215"/>
      <c s="96" r="AG215"/>
      <c s="273" r="AH215"/>
    </row>
    <row customHeight="1" r="216" ht="20.25">
      <c t="s" s="328" r="A216">
        <v>6</v>
      </c>
      <c s="268" r="B216"/>
      <c t="s" s="344" r="C216">
        <v>26</v>
      </c>
      <c t="s" s="237" r="D216">
        <v>104</v>
      </c>
      <c t="s" s="237" r="E216">
        <v>106</v>
      </c>
      <c t="s" s="237" r="F216">
        <v>27</v>
      </c>
      <c t="b" s="121" r="G216">
        <v>1</v>
      </c>
      <c s="66" r="H216">
        <v>8</v>
      </c>
      <c r="I216">
        <v>16</v>
      </c>
      <c r="J216">
        <v>16</v>
      </c>
      <c s="96" r="AE216"/>
      <c s="273" r="AF216"/>
      <c s="96" r="AG216"/>
      <c s="273" r="AH216"/>
    </row>
    <row customHeight="1" r="217" ht="20.25">
      <c t="s" s="328" r="A217">
        <v>6</v>
      </c>
      <c s="268" r="B217"/>
      <c t="s" s="344" r="C217">
        <v>44</v>
      </c>
      <c t="s" s="237" r="D217">
        <v>104</v>
      </c>
      <c t="s" s="237" r="E217">
        <v>106</v>
      </c>
      <c t="s" s="237" r="F217">
        <v>10</v>
      </c>
      <c t="b" s="121" r="G217">
        <v>1</v>
      </c>
      <c s="66" r="H217">
        <f>8-4</f>
        <v>4</v>
      </c>
      <c r="I217">
        <v>8</v>
      </c>
      <c r="J217">
        <v>8</v>
      </c>
      <c s="96" r="AG217"/>
      <c s="273" r="AH217"/>
    </row>
    <row customHeight="1" r="218" ht="20.25">
      <c t="s" s="328" r="A218">
        <v>6</v>
      </c>
      <c s="268" r="B218"/>
      <c t="s" s="344" r="C218">
        <v>40</v>
      </c>
      <c t="s" s="237" r="D218">
        <v>104</v>
      </c>
      <c t="s" s="237" r="E218">
        <v>106</v>
      </c>
      <c t="s" s="237" r="F218">
        <v>24</v>
      </c>
      <c t="b" s="121" r="G218">
        <v>1</v>
      </c>
      <c s="66" r="H218">
        <f>20-4</f>
        <v>16</v>
      </c>
      <c r="I218">
        <v>20</v>
      </c>
      <c r="J218">
        <v>20</v>
      </c>
      <c s="96" r="AG218"/>
      <c s="273" r="AH218"/>
    </row>
    <row customHeight="1" r="219" ht="20.25">
      <c t="s" s="283" r="A219">
        <v>6</v>
      </c>
      <c s="205" r="B219"/>
      <c t="s" s="192" r="C219">
        <v>41</v>
      </c>
      <c t="s" s="283" r="D219">
        <v>104</v>
      </c>
      <c t="s" s="283" r="E219">
        <v>107</v>
      </c>
      <c t="s" s="283" r="F219">
        <v>108</v>
      </c>
      <c t="b" s="191" r="G219">
        <v>1</v>
      </c>
      <c s="66" r="H219"/>
      <c s="305" r="N219"/>
      <c s="305" r="O219"/>
      <c s="305" r="P219"/>
      <c s="305" r="Q219"/>
      <c s="305" r="T219"/>
      <c s="305" r="U219"/>
      <c s="305" r="V219"/>
      <c s="305" r="W219"/>
      <c s="305" r="X219"/>
      <c s="305" r="Y219"/>
      <c s="305" r="Z219"/>
      <c s="305" r="AA219"/>
      <c s="305" r="AB219"/>
      <c s="305" r="AC219"/>
      <c s="305" r="AD219"/>
      <c s="305" r="AE219">
        <v>1</v>
      </c>
      <c s="247" r="AF219">
        <v>1</v>
      </c>
      <c s="260" r="AG219">
        <v>0</v>
      </c>
      <c s="243" r="AH219">
        <v>0</v>
      </c>
      <c s="247" r="AI219">
        <v>0</v>
      </c>
      <c s="247" r="AJ219">
        <v>0</v>
      </c>
      <c s="247" r="AK219">
        <v>0</v>
      </c>
    </row>
    <row customHeight="1" r="220" ht="20.25">
      <c t="s" s="283" r="A220">
        <v>6</v>
      </c>
      <c s="205" r="B220"/>
      <c t="s" s="192" r="C220">
        <v>20</v>
      </c>
      <c t="s" s="283" r="D220">
        <v>104</v>
      </c>
      <c t="s" s="283" r="E220">
        <v>107</v>
      </c>
      <c t="s" s="283" r="F220">
        <v>10</v>
      </c>
      <c t="b" s="191" r="G220">
        <v>1</v>
      </c>
      <c s="66" r="H220"/>
      <c s="305" r="N220"/>
      <c s="305" r="O220"/>
      <c s="305" r="P220"/>
      <c s="305" r="Q220"/>
      <c s="305" r="T220"/>
      <c s="305" r="U220"/>
      <c s="305" r="V220"/>
      <c s="305" r="W220"/>
      <c s="305" r="X220"/>
      <c s="305" r="Y220"/>
      <c s="305" r="Z220"/>
      <c s="305" r="AA220"/>
      <c s="305" r="AB220"/>
      <c s="305" r="AC220"/>
      <c s="305" r="AD220"/>
      <c s="305" r="AE220">
        <v>1</v>
      </c>
      <c s="247" r="AF220">
        <v>1</v>
      </c>
      <c s="260" r="AG220">
        <v>0</v>
      </c>
      <c s="243" r="AH220">
        <v>0</v>
      </c>
      <c s="247" r="AI220">
        <v>0</v>
      </c>
      <c s="247" r="AJ220">
        <v>0</v>
      </c>
      <c s="247" r="AK220">
        <v>0</v>
      </c>
    </row>
    <row customHeight="1" r="221" ht="20.25">
      <c t="s" s="283" r="A221">
        <v>6</v>
      </c>
      <c s="205" r="B221"/>
      <c t="s" s="192" r="C221">
        <v>44</v>
      </c>
      <c t="s" s="283" r="D221">
        <v>104</v>
      </c>
      <c t="s" s="283" r="E221">
        <v>109</v>
      </c>
      <c t="s" s="283" r="F221">
        <v>10</v>
      </c>
      <c t="b" s="191" r="G221">
        <v>1</v>
      </c>
      <c s="66" r="H221"/>
      <c s="305" r="N221"/>
      <c s="305" r="O221"/>
      <c s="305" r="P221"/>
      <c s="305" r="Q221"/>
      <c s="305" r="T221"/>
      <c s="305" r="U221"/>
      <c s="305" r="V221"/>
      <c s="305" r="W221"/>
      <c s="305" r="X221"/>
      <c s="305" r="Y221"/>
      <c s="305" r="Z221"/>
      <c s="305" r="AA221"/>
      <c s="305" r="AB221"/>
      <c s="305" r="AC221"/>
      <c s="305" r="AD221"/>
      <c s="305" r="AE221">
        <v>1</v>
      </c>
      <c s="247" r="AF221">
        <v>1</v>
      </c>
      <c s="260" r="AG221">
        <v>0</v>
      </c>
      <c s="243" r="AH221">
        <v>0</v>
      </c>
      <c s="247" r="AI221">
        <v>0</v>
      </c>
      <c s="247" r="AJ221">
        <v>0</v>
      </c>
      <c s="247" r="AK221">
        <v>0</v>
      </c>
      <c r="AU221">
        <v>0</v>
      </c>
      <c r="AV221">
        <f>0+16</f>
        <v>16</v>
      </c>
      <c s="192" r="BA221"/>
      <c s="192" r="BB221"/>
      <c s="192" r="BC221"/>
      <c s="192" r="BD221"/>
      <c s="192" r="BE221"/>
    </row>
    <row customHeight="1" r="222" ht="20.25">
      <c t="s" s="283" r="A222">
        <v>6</v>
      </c>
      <c s="205" r="B222"/>
      <c t="s" s="192" r="C222">
        <v>28</v>
      </c>
      <c t="s" s="283" r="D222">
        <v>104</v>
      </c>
      <c t="s" s="283" r="E222">
        <v>109</v>
      </c>
      <c t="s" s="283" r="F222">
        <v>10</v>
      </c>
      <c t="b" s="191" r="G222">
        <v>1</v>
      </c>
      <c s="66" r="H222"/>
      <c s="305" r="N222"/>
      <c s="305" r="O222"/>
      <c s="305" r="P222"/>
      <c s="305" r="Q222"/>
      <c s="305" r="T222"/>
      <c s="305" r="U222"/>
      <c s="305" r="V222"/>
      <c s="305" r="W222"/>
      <c s="305" r="X222"/>
      <c s="305" r="Y222"/>
      <c s="305" r="Z222"/>
      <c s="305" r="AA222"/>
      <c s="305" r="AB222"/>
      <c s="305" r="AC222"/>
      <c s="305" r="AD222"/>
      <c s="305" r="AE222"/>
      <c s="247" r="AF222"/>
      <c s="260" r="AG222"/>
      <c s="243" r="AH222"/>
      <c s="247" r="AI222"/>
      <c s="247" r="AJ222"/>
      <c s="247" r="AK222"/>
      <c r="AU222">
        <f>0+8</f>
        <v>8</v>
      </c>
      <c r="AV222">
        <f>0+4</f>
        <v>4</v>
      </c>
      <c s="192" r="BA222"/>
      <c s="192" r="BB222"/>
      <c s="192" r="BC222"/>
      <c s="192" r="BD222"/>
      <c s="192" r="BE222"/>
    </row>
    <row customHeight="1" r="223" ht="20.25">
      <c t="s" s="283" r="A223">
        <v>6</v>
      </c>
      <c s="205" r="B223"/>
      <c t="s" s="192" r="C223">
        <v>14</v>
      </c>
      <c t="s" s="283" r="D223">
        <v>104</v>
      </c>
      <c t="s" s="283" r="E223">
        <v>109</v>
      </c>
      <c t="s" s="283" r="F223">
        <v>13</v>
      </c>
      <c t="b" s="191" r="G223">
        <v>1</v>
      </c>
      <c s="66" r="H223"/>
      <c s="305" r="N223"/>
      <c s="305" r="O223"/>
      <c s="305" r="P223"/>
      <c s="305" r="Q223"/>
      <c s="305" r="T223"/>
      <c s="305" r="U223"/>
      <c s="305" r="V223"/>
      <c s="305" r="W223"/>
      <c s="305" r="X223"/>
      <c s="305" r="Y223"/>
      <c s="305" r="Z223"/>
      <c s="305" r="AA223"/>
      <c s="305" r="AB223"/>
      <c s="305" r="AC223"/>
      <c s="305" r="AD223"/>
      <c s="305" r="AE223"/>
      <c s="247" r="AF223"/>
      <c s="260" r="AG223"/>
      <c s="243" r="AH223"/>
      <c s="247" r="AI223"/>
      <c s="247" r="AJ223"/>
      <c s="247" r="AK223"/>
      <c r="AU223">
        <f>0+4</f>
        <v>4</v>
      </c>
      <c r="AV223">
        <f>0+2</f>
        <v>2</v>
      </c>
      <c s="192" r="BA223"/>
      <c s="192" r="BB223"/>
      <c s="192" r="BC223"/>
      <c s="192" r="BD223"/>
      <c s="192" r="BE223"/>
    </row>
    <row customHeight="1" r="224" ht="20.25">
      <c t="s" s="283" r="A224">
        <v>6</v>
      </c>
      <c s="205" r="B224"/>
      <c t="s" s="192" r="C224">
        <v>38</v>
      </c>
      <c t="s" s="283" r="D224">
        <v>104</v>
      </c>
      <c t="s" s="283" r="E224">
        <v>109</v>
      </c>
      <c t="s" s="283" r="F224">
        <v>108</v>
      </c>
      <c t="b" s="191" r="G224">
        <v>1</v>
      </c>
      <c s="66" r="H224"/>
      <c s="305" r="N224"/>
      <c s="305" r="O224"/>
      <c s="305" r="P224"/>
      <c s="305" r="Q224"/>
      <c s="305" r="T224"/>
      <c s="305" r="U224"/>
      <c s="305" r="V224"/>
      <c s="305" r="W224"/>
      <c s="305" r="X224"/>
      <c s="305" r="Y224"/>
      <c s="305" r="Z224"/>
      <c s="305" r="AA224"/>
      <c s="305" r="AB224"/>
      <c s="305" r="AC224"/>
      <c s="305" r="AD224"/>
      <c s="305" r="AE224"/>
      <c s="247" r="AF224"/>
      <c s="260" r="AG224"/>
      <c s="243" r="AH224"/>
      <c s="247" r="AI224"/>
      <c s="247" r="AJ224"/>
      <c s="247" r="AK224"/>
      <c r="AU224">
        <f>0+16</f>
        <v>16</v>
      </c>
      <c s="335" r="AV224">
        <f>(0+16)-8</f>
        <v>8</v>
      </c>
      <c s="192" r="BA224"/>
      <c s="192" r="BB224"/>
      <c s="192" r="BC224"/>
      <c s="192" r="BD224"/>
      <c s="192" r="BE224"/>
    </row>
    <row customHeight="1" r="225" ht="20.25">
      <c t="s" s="283" r="A225">
        <v>6</v>
      </c>
      <c s="205" r="B225"/>
      <c t="s" s="192" r="C225">
        <v>40</v>
      </c>
      <c t="s" s="283" r="D225">
        <v>104</v>
      </c>
      <c t="s" s="283" r="E225">
        <v>109</v>
      </c>
      <c t="s" s="283" r="F225">
        <v>108</v>
      </c>
      <c t="b" s="191" r="G225">
        <v>1</v>
      </c>
      <c s="66" r="H225"/>
      <c s="305" r="N225"/>
      <c s="305" r="O225"/>
      <c s="305" r="P225"/>
      <c s="305" r="Q225"/>
      <c s="305" r="T225"/>
      <c s="305" r="U225"/>
      <c s="305" r="V225"/>
      <c s="305" r="W225"/>
      <c s="305" r="X225"/>
      <c s="305" r="Y225"/>
      <c s="305" r="Z225"/>
      <c s="305" r="AA225"/>
      <c s="305" r="AB225"/>
      <c s="305" r="AC225"/>
      <c s="305" r="AD225"/>
      <c s="305" r="AE225">
        <v>1</v>
      </c>
      <c s="247" r="AF225">
        <v>0</v>
      </c>
      <c s="260" r="AG225">
        <v>0</v>
      </c>
      <c s="243" r="AH225">
        <v>0</v>
      </c>
      <c s="247" r="AI225">
        <v>0</v>
      </c>
      <c s="247" r="AJ225">
        <v>0</v>
      </c>
      <c s="247" r="AK225">
        <v>0</v>
      </c>
      <c r="AU225">
        <f>0+16</f>
        <v>16</v>
      </c>
      <c r="AV225">
        <f>0+16</f>
        <v>16</v>
      </c>
      <c s="192" r="BA225"/>
      <c s="192" r="BB225"/>
      <c s="192" r="BC225"/>
      <c s="192" r="BD225"/>
      <c s="192" r="BE225"/>
    </row>
    <row customHeight="1" r="226" ht="20.25">
      <c t="s" s="196" r="A226">
        <v>55</v>
      </c>
      <c s="16" r="B226"/>
      <c t="s" s="4" r="C226">
        <v>41</v>
      </c>
      <c t="s" s="196" r="D226">
        <v>104</v>
      </c>
      <c t="s" s="196" r="E226">
        <v>110</v>
      </c>
      <c t="s" s="196" r="F226">
        <v>108</v>
      </c>
      <c t="b" s="266" r="G226">
        <v>0</v>
      </c>
      <c s="6" r="H226"/>
      <c s="4" r="I226"/>
      <c s="4" r="J226"/>
      <c s="4" r="K226"/>
      <c s="4" r="L226"/>
      <c s="4" r="M226"/>
      <c s="336" r="N226"/>
      <c s="336" r="O226"/>
      <c s="336" r="P226"/>
      <c s="336" r="Q226"/>
      <c s="4" r="R226"/>
      <c s="4" r="S226"/>
      <c s="336" r="T226"/>
      <c s="336" r="U226"/>
      <c s="336" r="V226"/>
      <c s="336" r="W226"/>
      <c s="336" r="X226"/>
      <c s="336" r="Y226"/>
      <c s="336" r="Z226"/>
      <c s="336" r="AA226"/>
      <c s="336" r="AB226"/>
      <c s="336" r="AC226"/>
      <c s="336" r="AD226"/>
      <c s="336" r="AE226">
        <v>0</v>
      </c>
      <c s="181" r="AF226">
        <v>0</v>
      </c>
      <c s="322" r="AG226">
        <v>0</v>
      </c>
      <c s="334" r="AH226">
        <v>0</v>
      </c>
      <c s="181" r="AI226">
        <v>0</v>
      </c>
      <c s="4" r="AJ226"/>
      <c s="4" r="AK226"/>
      <c s="4" r="AL226"/>
      <c s="4" r="AM226"/>
      <c s="4" r="AN226"/>
      <c s="4" r="AO226"/>
      <c s="4" r="AP226"/>
      <c s="4" r="AQ226"/>
      <c s="4" r="AR226"/>
      <c s="4" r="AS226"/>
      <c s="4" r="AT226"/>
      <c s="4" r="AU226"/>
      <c s="4" r="AV226"/>
      <c s="4" r="AW226"/>
      <c s="4" r="AX226"/>
      <c s="4" r="AY226"/>
      <c s="4" r="AZ226"/>
      <c s="4" r="BA226"/>
      <c s="4" r="BB226"/>
      <c s="4" r="BC226"/>
      <c s="4" r="BD226"/>
      <c s="4" r="BE226"/>
      <c s="4" r="BF226"/>
      <c s="4" r="BG226"/>
      <c s="4" r="BH226"/>
      <c s="4" r="BI226"/>
      <c s="4" r="BJ226"/>
      <c s="4" r="BK226"/>
      <c s="4" r="BL226"/>
    </row>
    <row customHeight="1" r="227" ht="20.25">
      <c t="s" s="196" r="A227">
        <v>55</v>
      </c>
      <c s="16" r="B227"/>
      <c t="s" s="4" r="C227">
        <v>20</v>
      </c>
      <c t="s" s="196" r="D227">
        <v>104</v>
      </c>
      <c t="s" s="196" r="E227">
        <v>110</v>
      </c>
      <c t="s" s="196" r="F227">
        <v>10</v>
      </c>
      <c t="b" s="266" r="G227">
        <v>0</v>
      </c>
      <c s="6" r="H227"/>
      <c s="4" r="I227"/>
      <c s="4" r="J227"/>
      <c s="4" r="K227"/>
      <c s="4" r="L227"/>
      <c s="4" r="M227"/>
      <c s="336" r="N227"/>
      <c s="336" r="O227"/>
      <c s="336" r="P227"/>
      <c s="336" r="Q227"/>
      <c s="4" r="R227"/>
      <c s="4" r="S227"/>
      <c s="336" r="T227"/>
      <c s="336" r="U227"/>
      <c s="336" r="V227"/>
      <c s="336" r="W227"/>
      <c s="336" r="X227"/>
      <c s="336" r="Y227"/>
      <c s="336" r="Z227"/>
      <c s="336" r="AA227"/>
      <c s="336" r="AB227"/>
      <c s="336" r="AC227"/>
      <c s="4" r="AD227"/>
      <c s="4" r="AE227"/>
      <c s="4" r="AF227"/>
      <c s="4" r="AG227"/>
      <c s="4" r="AH227"/>
      <c s="4" r="AI227"/>
      <c s="4" r="AJ227"/>
      <c s="4" r="AK227"/>
      <c s="4" r="AL227"/>
      <c s="4" r="AM227"/>
      <c s="4" r="AN227"/>
      <c s="4" r="AO227"/>
      <c s="4" r="AP227"/>
      <c s="4" r="AQ227"/>
      <c s="4" r="AR227"/>
      <c s="4" r="AS227"/>
      <c s="4" r="AT227"/>
      <c s="336" r="AU227">
        <v>0</v>
      </c>
      <c s="181" r="AV227">
        <v>0</v>
      </c>
      <c s="181" r="AW227">
        <v>0</v>
      </c>
      <c s="181" r="AX227">
        <v>0</v>
      </c>
      <c s="181" r="AY227">
        <v>0</v>
      </c>
      <c s="4" r="AZ227"/>
      <c s="4" r="BA227"/>
      <c s="4" r="BB227"/>
      <c s="4" r="BC227"/>
      <c s="4" r="BD227"/>
      <c s="4" r="BE227"/>
      <c s="4" r="BF227"/>
      <c s="4" r="BG227"/>
      <c s="4" r="BH227"/>
      <c s="4" r="BI227"/>
      <c s="4" r="BJ227"/>
      <c s="4" r="BK227"/>
      <c s="4" r="BL227"/>
    </row>
    <row customHeight="1" r="228" ht="20.25">
      <c t="s" s="196" r="A228">
        <v>55</v>
      </c>
      <c s="16" r="B228"/>
      <c t="s" s="4" r="C228">
        <v>44</v>
      </c>
      <c t="s" s="196" r="D228">
        <v>104</v>
      </c>
      <c t="s" s="196" r="E228">
        <v>110</v>
      </c>
      <c t="s" s="196" r="F228">
        <v>10</v>
      </c>
      <c t="b" s="266" r="G228">
        <v>0</v>
      </c>
      <c s="6" r="H228"/>
      <c s="4" r="I228"/>
      <c s="4" r="J228"/>
      <c s="4" r="K228"/>
      <c s="4" r="L228"/>
      <c s="4" r="M228"/>
      <c s="336" r="N228"/>
      <c s="336" r="O228"/>
      <c s="336" r="P228"/>
      <c s="336" r="Q228"/>
      <c s="4" r="R228"/>
      <c s="4" r="S228"/>
      <c s="336" r="T228"/>
      <c s="336" r="U228"/>
      <c s="336" r="V228"/>
      <c s="336" r="W228"/>
      <c s="336" r="X228"/>
      <c s="336" r="Y228"/>
      <c s="336" r="Z228"/>
      <c s="336" r="AA228"/>
      <c s="336" r="AB228"/>
      <c s="336" r="AC228"/>
      <c s="4" r="AD228"/>
      <c s="4" r="AE228"/>
      <c s="4" r="AF228"/>
      <c s="4" r="AG228"/>
      <c s="4" r="AH228"/>
      <c s="4" r="AI228"/>
      <c s="4" r="AJ228"/>
      <c s="4" r="AK228"/>
      <c s="4" r="AL228"/>
      <c s="4" r="AM228"/>
      <c s="4" r="AN228"/>
      <c s="4" r="AO228"/>
      <c s="4" r="AP228"/>
      <c s="4" r="AQ228"/>
      <c s="4" r="AR228"/>
      <c s="4" r="AS228"/>
      <c s="4" r="AT228"/>
      <c s="336" r="AU228">
        <v>0</v>
      </c>
      <c s="181" r="AV228">
        <v>0</v>
      </c>
      <c s="181" r="AW228">
        <v>0</v>
      </c>
      <c s="181" r="AX228">
        <v>0</v>
      </c>
      <c s="181" r="AY228">
        <v>0</v>
      </c>
      <c s="4" r="AZ228"/>
      <c s="4" r="BA228"/>
      <c s="4" r="BB228"/>
      <c s="4" r="BC228"/>
      <c s="4" r="BD228"/>
      <c s="4" r="BE228"/>
      <c s="4" r="BF228"/>
      <c s="4" r="BG228"/>
      <c s="4" r="BH228"/>
      <c s="4" r="BI228"/>
      <c s="4" r="BJ228"/>
      <c s="4" r="BK228"/>
      <c s="4" r="BL228"/>
      <c s="4" r="BM228"/>
      <c s="4" r="BN228"/>
      <c s="4" r="BO228"/>
      <c s="4" r="BP228"/>
      <c s="4" r="BQ228"/>
      <c s="4" r="BR228"/>
      <c s="4" r="BS228"/>
    </row>
    <row customHeight="1" r="229" ht="20.25">
      <c t="s" s="196" r="A229">
        <v>55</v>
      </c>
      <c s="16" r="B229"/>
      <c t="s" s="4" r="C229">
        <v>40</v>
      </c>
      <c t="s" s="196" r="D229">
        <v>104</v>
      </c>
      <c t="s" s="196" r="E229">
        <v>110</v>
      </c>
      <c t="s" s="196" r="F229">
        <v>108</v>
      </c>
      <c t="b" s="266" r="G229">
        <v>0</v>
      </c>
      <c s="6" r="H229"/>
      <c s="4" r="I229"/>
      <c s="4" r="J229"/>
      <c s="4" r="K229"/>
      <c s="4" r="L229"/>
      <c s="4" r="M229"/>
      <c s="336" r="N229"/>
      <c s="336" r="O229"/>
      <c s="336" r="P229"/>
      <c s="336" r="Q229"/>
      <c s="4" r="R229"/>
      <c s="4" r="S229"/>
      <c s="336" r="T229"/>
      <c s="336" r="U229"/>
      <c s="336" r="V229"/>
      <c s="336" r="W229"/>
      <c s="336" r="X229"/>
      <c s="336" r="Y229"/>
      <c s="336" r="Z229"/>
      <c s="336" r="AA229"/>
      <c s="336" r="AB229"/>
      <c s="336" r="AC229"/>
      <c s="4" r="AD229"/>
      <c s="4" r="AE229"/>
      <c s="4" r="AF229"/>
      <c s="4" r="AG229"/>
      <c s="4" r="AH229"/>
      <c s="4" r="AI229"/>
      <c s="4" r="AJ229"/>
      <c s="4" r="AK229"/>
      <c s="4" r="AL229"/>
      <c s="4" r="AM229"/>
      <c s="4" r="AN229"/>
      <c s="4" r="AO229"/>
      <c s="4" r="AP229"/>
      <c s="4" r="AQ229"/>
      <c s="4" r="AR229"/>
      <c s="4" r="AS229"/>
      <c s="4" r="AT229"/>
      <c s="336" r="AU229">
        <v>0</v>
      </c>
      <c s="181" r="AV229">
        <v>0</v>
      </c>
      <c s="181" r="AW229">
        <v>0</v>
      </c>
      <c s="181" r="AX229">
        <v>0</v>
      </c>
      <c s="181" r="AY229">
        <v>0</v>
      </c>
      <c s="4" r="AZ229"/>
      <c s="4" r="BA229"/>
      <c s="4" r="BB229"/>
      <c s="4" r="BC229"/>
      <c s="4" r="BD229"/>
      <c s="4" r="BE229"/>
      <c s="4" r="BF229"/>
      <c s="4" r="BG229"/>
      <c s="4" r="BH229"/>
      <c s="4" r="BI229"/>
      <c s="4" r="BJ229"/>
      <c s="4" r="BK229"/>
      <c s="4" r="BL229"/>
      <c s="4" r="BM229"/>
      <c s="4" r="BN229"/>
      <c s="4" r="BO229"/>
      <c s="4" r="BP229"/>
      <c s="4" r="BQ229"/>
      <c s="4" r="BR229"/>
      <c s="4" r="BS229"/>
    </row>
    <row customHeight="1" r="230" ht="20.25">
      <c t="s" s="196" r="A230">
        <v>55</v>
      </c>
      <c s="196" r="B230"/>
      <c t="s" s="4" r="C230">
        <v>28</v>
      </c>
      <c t="s" s="196" r="D230">
        <v>111</v>
      </c>
      <c t="s" s="196" r="E230">
        <v>89</v>
      </c>
      <c t="s" s="196" r="F230">
        <v>10</v>
      </c>
      <c t="b" s="266" r="G230">
        <v>0</v>
      </c>
      <c s="6" r="H230"/>
      <c s="4" r="I230"/>
      <c s="4" r="J230"/>
      <c s="4" r="K230"/>
      <c s="4" r="L230"/>
      <c s="4" r="M230"/>
      <c s="336" r="N230"/>
      <c s="336" r="O230"/>
      <c s="336" r="P230"/>
      <c s="4" r="Q230"/>
      <c s="4" r="R230"/>
      <c s="4" r="S230"/>
      <c s="336" r="T230"/>
      <c s="336" r="U230"/>
      <c s="336" r="V230"/>
      <c s="336" r="W230"/>
      <c s="336" r="X230"/>
      <c s="336" r="Y230"/>
      <c s="336" r="Z230"/>
      <c s="336" r="AA230"/>
      <c s="336" r="AB230"/>
      <c s="336" r="AC230"/>
      <c s="4" r="AD230"/>
      <c s="4" r="AE230"/>
      <c s="4" r="AF230"/>
      <c s="4" r="AG230"/>
      <c s="4" r="AH230"/>
      <c s="4" r="AI230"/>
      <c s="4" r="AJ230"/>
      <c s="4" r="AK230"/>
      <c s="4" r="AL230"/>
      <c s="336" r="AM230"/>
      <c s="4" r="AN230">
        <v>8</v>
      </c>
      <c s="4" r="AO230"/>
      <c s="4" r="AP230"/>
      <c s="4" r="AQ230"/>
      <c s="4" r="AR230"/>
      <c s="4" r="AS230"/>
      <c s="4" r="AT230"/>
      <c s="4" r="AU230"/>
      <c s="4" r="AV230"/>
      <c s="4" r="AW230"/>
      <c s="4" r="AX230"/>
      <c s="4" r="AY230"/>
      <c s="4" r="AZ230"/>
      <c s="4" r="BA230"/>
      <c s="4" r="BB230"/>
      <c s="4" r="BC230"/>
      <c s="4" r="BD230"/>
      <c s="4" r="BE230"/>
      <c s="4" r="BF230"/>
      <c s="4" r="BG230"/>
      <c s="4" r="BH230"/>
      <c s="4" r="BI230"/>
      <c s="4" r="BJ230"/>
      <c s="4" r="BK230"/>
      <c s="4" r="BL230"/>
    </row>
    <row customHeight="1" r="231" ht="20.25">
      <c t="s" s="196" r="A231">
        <v>55</v>
      </c>
      <c s="196" r="B231"/>
      <c t="s" s="4" r="C231">
        <v>44</v>
      </c>
      <c t="s" s="196" r="D231">
        <v>111</v>
      </c>
      <c t="s" s="196" r="E231">
        <v>89</v>
      </c>
      <c t="s" s="196" r="F231">
        <v>10</v>
      </c>
      <c t="b" s="266" r="G231">
        <v>0</v>
      </c>
      <c s="6" r="H231"/>
      <c s="4" r="I231"/>
      <c s="4" r="J231"/>
      <c s="4" r="K231"/>
      <c s="4" r="L231"/>
      <c s="4" r="M231"/>
      <c s="336" r="N231"/>
      <c s="336" r="O231"/>
      <c s="336" r="P231"/>
      <c s="4" r="Q231"/>
      <c s="4" r="R231"/>
      <c s="4" r="S231"/>
      <c s="336" r="T231"/>
      <c s="336" r="U231"/>
      <c s="336" r="V231"/>
      <c s="336" r="W231"/>
      <c s="336" r="X231"/>
      <c s="336" r="Y231"/>
      <c s="336" r="Z231"/>
      <c s="336" r="AA231"/>
      <c s="336" r="AB231"/>
      <c s="336" r="AC231"/>
      <c s="4" r="AD231"/>
      <c s="4" r="AE231"/>
      <c s="4" r="AF231"/>
      <c s="4" r="AG231"/>
      <c s="4" r="AH231"/>
      <c s="4" r="AI231"/>
      <c s="4" r="AJ231"/>
      <c s="4" r="AK231"/>
      <c s="4" r="AL231"/>
      <c s="336" r="AM231"/>
      <c s="4" r="AN231">
        <v>8</v>
      </c>
      <c s="4" r="AO231"/>
      <c s="4" r="AP231"/>
      <c s="4" r="AQ231"/>
      <c s="4" r="AR231"/>
      <c s="4" r="AS231"/>
      <c s="4" r="AT231"/>
      <c s="4" r="AU231"/>
      <c s="4" r="AV231"/>
      <c s="4" r="AW231"/>
      <c s="4" r="AX231"/>
      <c s="4" r="AY231"/>
      <c s="4" r="AZ231"/>
      <c s="4" r="BA231"/>
      <c s="4" r="BB231"/>
      <c s="4" r="BC231"/>
      <c s="4" r="BD231"/>
      <c s="4" r="BE231"/>
      <c s="4" r="BF231"/>
      <c s="4" r="BG231"/>
      <c s="4" r="BH231"/>
      <c s="4" r="BI231"/>
      <c s="4" r="BJ231"/>
      <c s="4" r="BK231"/>
      <c s="4" r="BL231"/>
    </row>
    <row customHeight="1" r="232" ht="20.25">
      <c t="s" s="237" r="A232">
        <v>6</v>
      </c>
      <c s="237" r="B232"/>
      <c t="s" r="C232">
        <v>20</v>
      </c>
      <c t="s" s="237" r="D232">
        <v>111</v>
      </c>
      <c t="s" s="237" r="E232">
        <v>112</v>
      </c>
      <c t="s" s="237" r="F232">
        <v>10</v>
      </c>
      <c t="b" s="121" r="G232">
        <v>1</v>
      </c>
      <c s="66" r="H232"/>
      <c s="305" r="N232"/>
      <c s="305" r="O232"/>
      <c s="305" r="P232"/>
      <c s="305" r="T232"/>
      <c s="305" r="U232"/>
      <c s="305" r="V232"/>
      <c s="305" r="W232"/>
      <c s="305" r="X232"/>
      <c s="305" r="Y232"/>
      <c s="305" r="Z232"/>
      <c s="305" r="AA232"/>
      <c s="305" r="AB232"/>
      <c s="305" r="AC232"/>
      <c r="AK232">
        <v>0</v>
      </c>
      <c r="AL232">
        <v>0</v>
      </c>
      <c s="295" r="AN232"/>
      <c s="232" r="AO232"/>
      <c s="232" r="AP232"/>
    </row>
    <row customHeight="1" r="233" ht="20.25">
      <c t="s" s="237" r="A233">
        <v>6</v>
      </c>
      <c s="237" r="B233"/>
      <c t="s" r="C233">
        <v>44</v>
      </c>
      <c t="s" s="237" r="D233">
        <v>111</v>
      </c>
      <c t="s" s="237" r="E233">
        <v>112</v>
      </c>
      <c t="s" s="237" r="F233">
        <v>10</v>
      </c>
      <c t="b" s="121" r="G233">
        <v>1</v>
      </c>
      <c s="66" r="H233"/>
      <c s="305" r="N233"/>
      <c s="305" r="O233"/>
      <c s="305" r="P233"/>
      <c s="305" r="T233"/>
      <c s="305" r="U233"/>
      <c s="305" r="V233"/>
      <c s="305" r="W233"/>
      <c s="305" r="X233"/>
      <c s="305" r="Y233"/>
      <c s="305" r="Z233"/>
      <c s="305" r="AA233"/>
      <c s="305" r="AB233"/>
      <c s="305" r="AC233"/>
      <c r="AK233">
        <v>4</v>
      </c>
      <c r="AL233">
        <v>1</v>
      </c>
      <c s="305" r="AM233"/>
    </row>
    <row customHeight="1" r="234" ht="20.25">
      <c t="s" s="237" r="A234">
        <v>6</v>
      </c>
      <c s="237" r="B234"/>
      <c t="s" r="C234">
        <v>18</v>
      </c>
      <c t="s" s="237" r="D234">
        <v>111</v>
      </c>
      <c t="s" s="237" r="E234">
        <v>112</v>
      </c>
      <c t="s" s="237" r="F234">
        <v>13</v>
      </c>
      <c t="b" s="121" r="G234">
        <v>1</v>
      </c>
      <c s="66" r="H234"/>
      <c s="305" r="N234"/>
      <c s="305" r="O234"/>
      <c s="305" r="P234"/>
      <c s="305" r="T234"/>
      <c s="305" r="U234"/>
      <c s="305" r="V234"/>
      <c s="305" r="W234"/>
      <c s="305" r="X234"/>
      <c s="305" r="Y234"/>
      <c s="305" r="Z234"/>
      <c s="305" r="AA234"/>
      <c s="305" r="AB234"/>
      <c s="305" r="AC234"/>
      <c r="AK234">
        <v>4</v>
      </c>
      <c r="AL234">
        <v>0</v>
      </c>
      <c s="305" r="AM234"/>
    </row>
    <row customHeight="1" r="235" ht="20.25">
      <c t="s" s="237" r="A235">
        <v>6</v>
      </c>
      <c s="237" r="B235"/>
      <c t="s" r="C235">
        <v>60</v>
      </c>
      <c t="s" s="237" r="D235">
        <v>111</v>
      </c>
      <c t="s" s="237" r="E235">
        <v>112</v>
      </c>
      <c t="s" s="237" r="F235">
        <v>108</v>
      </c>
      <c t="b" s="121" r="G235">
        <v>1</v>
      </c>
      <c s="66" r="H235"/>
      <c s="305" r="N235"/>
      <c s="305" r="O235"/>
      <c s="305" r="P235"/>
      <c s="305" r="T235"/>
      <c s="305" r="U235"/>
      <c s="305" r="V235"/>
      <c s="305" r="W235"/>
      <c s="305" r="X235"/>
      <c s="305" r="Y235"/>
      <c s="305" r="Z235"/>
      <c s="305" r="AA235"/>
      <c s="305" r="AB235"/>
      <c s="305" r="AC235"/>
      <c r="AK235">
        <v>16</v>
      </c>
      <c r="AL235">
        <v>0</v>
      </c>
      <c s="305" r="AM235"/>
    </row>
    <row customHeight="1" r="236" ht="20.25">
      <c t="s" s="237" r="A236">
        <v>6</v>
      </c>
      <c s="237" r="B236"/>
      <c t="s" r="C236">
        <v>48</v>
      </c>
      <c t="s" s="237" r="D236">
        <v>111</v>
      </c>
      <c t="s" s="237" r="E236">
        <v>112</v>
      </c>
      <c t="s" s="237" r="F236">
        <v>32</v>
      </c>
      <c t="b" s="121" r="G236">
        <v>1</v>
      </c>
      <c s="66" r="H236"/>
      <c s="305" r="N236"/>
      <c s="305" r="O236"/>
      <c s="305" r="P236"/>
      <c s="305" r="T236"/>
      <c s="305" r="U236"/>
      <c s="305" r="V236"/>
      <c s="305" r="W236"/>
      <c s="305" r="X236"/>
      <c s="305" r="Y236"/>
      <c s="305" r="Z236"/>
      <c s="305" r="AA236"/>
      <c s="305" r="AB236"/>
      <c s="305" r="AC236"/>
      <c r="AK236">
        <v>12</v>
      </c>
      <c r="AL236">
        <v>0</v>
      </c>
      <c s="305" r="AM236"/>
    </row>
    <row customHeight="1" r="237" ht="20.25">
      <c t="s" s="283" r="A237">
        <v>6</v>
      </c>
      <c s="205" r="B237"/>
      <c t="s" s="344" r="C237">
        <v>20</v>
      </c>
      <c t="s" s="283" r="D237">
        <v>113</v>
      </c>
      <c t="s" s="283" r="E237">
        <v>114</v>
      </c>
      <c t="s" s="283" r="F237">
        <v>10</v>
      </c>
      <c t="b" s="191" r="G237">
        <v>1</v>
      </c>
      <c s="148" r="H237">
        <v>0</v>
      </c>
      <c s="67" r="I237">
        <v>0</v>
      </c>
      <c s="67" r="J237">
        <v>0</v>
      </c>
      <c s="192" r="K237">
        <v>0</v>
      </c>
      <c r="L237">
        <v>0</v>
      </c>
      <c s="192" r="M237">
        <v>0</v>
      </c>
      <c s="67" r="N237">
        <v>0</v>
      </c>
      <c s="12" r="O237">
        <v>0</v>
      </c>
      <c s="12" r="P237">
        <v>0</v>
      </c>
      <c s="12" r="Q237">
        <v>0</v>
      </c>
      <c s="192" r="R237">
        <v>0</v>
      </c>
      <c s="192" r="S237">
        <v>0</v>
      </c>
      <c s="12" r="T237">
        <v>0</v>
      </c>
      <c s="12" r="U237"/>
      <c s="12" r="V237"/>
      <c s="12" r="W237"/>
      <c s="192" r="X237"/>
      <c s="192" r="Y237"/>
      <c s="192" r="Z237"/>
      <c s="192" r="AC237"/>
      <c s="192" r="AD237"/>
      <c s="192" r="AE237"/>
      <c s="192" r="AF237"/>
      <c s="192" r="AG237"/>
      <c s="192" r="AH237"/>
      <c s="192" r="AI237"/>
    </row>
    <row customHeight="1" r="238" ht="20.25">
      <c t="s" s="283" r="A238">
        <v>6</v>
      </c>
      <c s="205" r="B238"/>
      <c t="s" s="344" r="C238">
        <v>33</v>
      </c>
      <c t="s" s="283" r="D238">
        <v>113</v>
      </c>
      <c t="s" s="283" r="E238">
        <v>114</v>
      </c>
      <c t="s" s="283" r="F238">
        <v>32</v>
      </c>
      <c t="b" s="191" r="G238">
        <v>1</v>
      </c>
      <c s="148" r="H238">
        <f>40-8</f>
        <v>32</v>
      </c>
      <c s="67" r="I238">
        <v>20</v>
      </c>
      <c s="67" r="J238">
        <v>8</v>
      </c>
      <c s="192" r="K238">
        <v>8</v>
      </c>
      <c r="L238">
        <v>8</v>
      </c>
      <c s="192" r="M238">
        <v>16</v>
      </c>
      <c s="67" r="N238">
        <v>0</v>
      </c>
      <c s="12" r="O238">
        <v>0</v>
      </c>
      <c s="12" r="P238">
        <v>0</v>
      </c>
      <c s="12" r="Q238">
        <f>0+20</f>
        <v>20</v>
      </c>
      <c s="192" r="R238">
        <v>0</v>
      </c>
      <c s="192" r="S238">
        <v>16</v>
      </c>
      <c s="12" r="T238">
        <v>0</v>
      </c>
      <c s="12" r="U238"/>
      <c s="12" r="V238"/>
      <c s="12" r="W238"/>
      <c s="192" r="X238"/>
      <c s="192" r="Y238"/>
      <c s="192" r="Z238"/>
      <c s="192" r="AC238"/>
      <c s="192" r="AD238"/>
      <c s="192" r="AE238"/>
      <c s="192" r="AF238"/>
      <c s="192" r="AG238"/>
      <c s="192" r="AH238"/>
      <c s="192" r="AI238"/>
    </row>
    <row customHeight="1" r="239" ht="20.25">
      <c t="s" s="283" r="A239">
        <v>6</v>
      </c>
      <c s="205" r="B239"/>
      <c t="s" s="283" r="C239">
        <v>7</v>
      </c>
      <c t="s" s="283" r="D239">
        <v>113</v>
      </c>
      <c t="s" s="283" r="E239">
        <v>114</v>
      </c>
      <c t="s" s="283" r="F239">
        <v>10</v>
      </c>
      <c t="b" s="191" r="G239">
        <v>1</v>
      </c>
      <c s="148" r="H239">
        <v>0</v>
      </c>
      <c s="67" r="I239">
        <v>0</v>
      </c>
      <c s="67" r="J239">
        <v>0</v>
      </c>
      <c s="192" r="K239">
        <v>0</v>
      </c>
      <c r="L239">
        <v>0</v>
      </c>
      <c s="192" r="M239">
        <v>0</v>
      </c>
      <c s="67" r="N239">
        <v>0</v>
      </c>
      <c s="12" r="O239">
        <v>0</v>
      </c>
      <c s="12" r="P239">
        <v>0</v>
      </c>
      <c s="12" r="Q239">
        <v>0</v>
      </c>
      <c s="192" r="R239">
        <v>0</v>
      </c>
      <c s="192" r="S239">
        <v>0</v>
      </c>
      <c s="12" r="T239">
        <v>0</v>
      </c>
      <c s="12" r="U239"/>
      <c s="12" r="V239"/>
      <c s="12" r="W239"/>
      <c s="192" r="X239"/>
      <c s="192" r="Y239"/>
      <c s="192" r="Z239"/>
      <c s="192" r="AC239"/>
      <c s="192" r="AD239"/>
      <c s="192" r="AE239"/>
      <c s="192" r="AF239"/>
      <c s="192" r="AG239"/>
      <c s="192" r="AH239"/>
      <c s="192" r="AI239"/>
    </row>
    <row customHeight="1" r="240" ht="20.25">
      <c t="s" s="283" r="A240">
        <v>6</v>
      </c>
      <c s="205" r="B240"/>
      <c t="s" s="283" r="C240">
        <v>26</v>
      </c>
      <c t="s" s="283" r="D240">
        <v>113</v>
      </c>
      <c t="s" s="283" r="E240">
        <v>114</v>
      </c>
      <c t="s" s="283" r="F240">
        <v>27</v>
      </c>
      <c t="b" s="191" r="G240">
        <v>1</v>
      </c>
      <c s="148" r="H240">
        <v>2</v>
      </c>
      <c s="67" r="I240">
        <v>2</v>
      </c>
      <c s="67" r="J240">
        <v>2</v>
      </c>
      <c s="192" r="K240">
        <v>2</v>
      </c>
      <c r="L240">
        <v>2</v>
      </c>
      <c s="192" r="M240">
        <v>2</v>
      </c>
      <c s="67" r="N240">
        <v>0</v>
      </c>
      <c s="12" r="O240">
        <v>0</v>
      </c>
      <c s="12" r="P240">
        <v>0</v>
      </c>
      <c s="12" r="Q240">
        <f>0+2</f>
        <v>2</v>
      </c>
      <c s="192" r="R240">
        <v>0</v>
      </c>
      <c s="192" r="S240">
        <v>0</v>
      </c>
      <c s="12" r="T240">
        <v>0</v>
      </c>
      <c s="12" r="U240"/>
      <c s="12" r="V240"/>
      <c s="12" r="W240"/>
      <c s="192" r="X240"/>
      <c s="192" r="Y240"/>
      <c s="192" r="Z240"/>
      <c s="192" r="AC240"/>
      <c s="192" r="AD240"/>
      <c s="192" r="AE240"/>
      <c s="192" r="AF240"/>
      <c s="192" r="AG240"/>
      <c s="192" r="AH240"/>
      <c s="192" r="AI240"/>
    </row>
    <row customHeight="1" r="241" ht="20.25">
      <c t="s" s="283" r="A241">
        <v>6</v>
      </c>
      <c s="205" r="B241"/>
      <c t="s" s="283" r="C241">
        <v>28</v>
      </c>
      <c t="s" s="283" r="D241">
        <v>113</v>
      </c>
      <c t="s" s="283" r="E241">
        <v>114</v>
      </c>
      <c t="s" s="283" r="F241">
        <v>10</v>
      </c>
      <c t="b" s="191" r="G241">
        <v>1</v>
      </c>
      <c s="148" r="H241">
        <v>8</v>
      </c>
      <c s="67" r="I241">
        <v>4</v>
      </c>
      <c s="67" r="J241">
        <v>2</v>
      </c>
      <c s="192" r="K241">
        <v>4</v>
      </c>
      <c r="L241">
        <v>4</v>
      </c>
      <c s="192" r="M241">
        <v>4</v>
      </c>
      <c s="67" r="N241">
        <v>2</v>
      </c>
      <c s="215" r="O241">
        <v>0</v>
      </c>
      <c s="315" r="P241">
        <v>0</v>
      </c>
      <c s="12" r="Q241">
        <f>0+4</f>
        <v>4</v>
      </c>
      <c s="192" r="R241">
        <f>0+4</f>
        <v>4</v>
      </c>
      <c r="S241">
        <v>4</v>
      </c>
      <c s="305" r="T241">
        <v>0</v>
      </c>
      <c s="12" r="U241"/>
      <c s="12" r="V241"/>
      <c s="12" r="W241"/>
      <c s="192" r="X241"/>
      <c s="192" r="Y241"/>
      <c s="192" r="Z241"/>
      <c s="192" r="AA241"/>
      <c s="192" r="AB241"/>
      <c s="192" r="AC241"/>
      <c s="192" r="AD241"/>
      <c s="192" r="AE241"/>
      <c s="192" r="AF241"/>
      <c s="192" r="AG241"/>
      <c s="192" r="AH241"/>
      <c s="192" r="AI241"/>
    </row>
    <row customHeight="1" r="242" ht="20.25">
      <c t="s" s="283" r="A242">
        <v>6</v>
      </c>
      <c s="205" r="B242"/>
      <c t="s" s="283" r="C242">
        <v>45</v>
      </c>
      <c t="s" s="283" r="D242">
        <v>113</v>
      </c>
      <c t="s" s="283" r="E242">
        <v>114</v>
      </c>
      <c t="s" s="283" r="F242">
        <v>32</v>
      </c>
      <c t="b" s="191" r="G242">
        <v>1</v>
      </c>
      <c s="148" r="H242">
        <v>16</v>
      </c>
      <c s="67" r="I242">
        <v>16</v>
      </c>
      <c s="67" r="J242">
        <f>8+4</f>
        <v>12</v>
      </c>
      <c s="192" r="K242">
        <v>8</v>
      </c>
      <c r="L242">
        <v>16</v>
      </c>
      <c s="192" r="M242">
        <v>16</v>
      </c>
      <c s="67" r="N242">
        <v>0</v>
      </c>
      <c s="215" r="O242">
        <v>0</v>
      </c>
      <c s="315" r="P242">
        <f>0+20</f>
        <v>20</v>
      </c>
      <c s="12" r="Q242">
        <f>0+16</f>
        <v>16</v>
      </c>
      <c s="192" r="R242">
        <f>0+6</f>
        <v>6</v>
      </c>
      <c s="192" r="S242">
        <v>4</v>
      </c>
      <c s="12" r="T242">
        <v>0</v>
      </c>
      <c s="12" r="U242"/>
      <c s="12" r="V242"/>
      <c s="12" r="W242"/>
      <c s="192" r="X242"/>
      <c s="192" r="Y242"/>
      <c s="192" r="Z242"/>
      <c s="192" r="AA242"/>
      <c s="192" r="AB242"/>
      <c s="192" r="AC242"/>
      <c s="192" r="AD242"/>
      <c s="192" r="AE242"/>
      <c s="192" r="AF242"/>
      <c s="192" r="AG242"/>
      <c s="192" r="AH242"/>
      <c s="192" r="AI242"/>
    </row>
    <row customHeight="1" r="243" ht="20.25">
      <c t="s" s="283" r="A243">
        <v>6</v>
      </c>
      <c s="205" r="B243"/>
      <c t="s" s="283" r="C243">
        <v>20</v>
      </c>
      <c t="s" s="283" r="D243">
        <v>113</v>
      </c>
      <c t="s" s="283" r="E243">
        <v>115</v>
      </c>
      <c t="s" s="283" r="F243">
        <v>10</v>
      </c>
      <c t="b" s="191" r="G243">
        <v>1</v>
      </c>
      <c s="315" r="H243"/>
      <c s="192" r="I243">
        <v>0</v>
      </c>
      <c s="192" r="J243">
        <v>0</v>
      </c>
      <c s="192" r="K243">
        <v>0</v>
      </c>
      <c s="192" r="L243">
        <v>0</v>
      </c>
      <c s="192" r="M243">
        <v>0</v>
      </c>
      <c s="12" r="N243">
        <v>0</v>
      </c>
      <c s="215" r="O243">
        <v>0</v>
      </c>
      <c s="315" r="P243">
        <v>0</v>
      </c>
      <c s="12" r="Q243">
        <v>0</v>
      </c>
      <c s="192" r="R243"/>
      <c s="192" r="S243"/>
      <c s="12" r="T243"/>
      <c s="12" r="U243"/>
      <c s="12" r="V243"/>
      <c s="12" r="W243"/>
      <c s="192" r="X243"/>
      <c s="192" r="Y243"/>
      <c s="192" r="Z243"/>
      <c s="192" r="AA243"/>
      <c s="192" r="AB243"/>
      <c s="192" r="AC243"/>
      <c s="192" r="AD243"/>
      <c s="192" r="AE243"/>
      <c s="192" r="AF243"/>
      <c s="192" r="AG243"/>
      <c s="192" r="AH243"/>
      <c s="192" r="AI243"/>
      <c s="192" r="AJ243"/>
      <c s="192" r="AK243"/>
      <c s="192" r="AL243"/>
      <c s="192" r="AM243"/>
    </row>
    <row customHeight="1" r="244" ht="20.25">
      <c t="s" s="283" r="A244">
        <v>6</v>
      </c>
      <c s="205" r="B244"/>
      <c t="s" s="283" r="C244">
        <v>28</v>
      </c>
      <c t="s" s="283" r="D244">
        <v>113</v>
      </c>
      <c t="s" s="283" r="E244">
        <v>115</v>
      </c>
      <c t="s" s="283" r="F244">
        <v>10</v>
      </c>
      <c t="b" s="191" r="G244">
        <v>1</v>
      </c>
      <c s="315" r="H244"/>
      <c s="192" r="I244">
        <v>6</v>
      </c>
      <c s="192" r="J244">
        <v>6</v>
      </c>
      <c s="192" r="K244">
        <v>6</v>
      </c>
      <c s="192" r="L244">
        <v>6</v>
      </c>
      <c s="192" r="M244">
        <v>6</v>
      </c>
      <c s="12" r="N244">
        <v>6</v>
      </c>
      <c s="215" r="O244">
        <v>4</v>
      </c>
      <c s="315" r="P244">
        <v>4</v>
      </c>
      <c s="12" r="Q244">
        <f>0+2</f>
        <v>2</v>
      </c>
      <c s="192" r="R244"/>
      <c s="192" r="S244"/>
      <c s="12" r="T244"/>
      <c s="12" r="U244"/>
      <c s="12" r="V244"/>
      <c s="12" r="W244"/>
      <c s="192" r="X244"/>
      <c s="192" r="Y244"/>
      <c s="192" r="Z244"/>
      <c s="192" r="AA244"/>
      <c s="192" r="AB244"/>
      <c s="192" r="AC244"/>
      <c s="192" r="AD244"/>
      <c s="192" r="AE244"/>
      <c s="192" r="AF244"/>
      <c s="192" r="AG244"/>
      <c s="192" r="AH244"/>
      <c s="192" r="AI244"/>
      <c s="192" r="AJ244"/>
      <c s="192" r="AK244"/>
      <c s="192" r="AL244"/>
      <c s="192" r="AM244"/>
    </row>
    <row customHeight="1" r="245" ht="20.25">
      <c t="s" s="283" r="A245">
        <v>6</v>
      </c>
      <c s="205" r="B245"/>
      <c t="s" s="344" r="C245">
        <v>33</v>
      </c>
      <c t="s" s="283" r="D245">
        <v>113</v>
      </c>
      <c t="s" s="283" r="E245">
        <v>115</v>
      </c>
      <c t="s" s="283" r="F245">
        <v>32</v>
      </c>
      <c t="b" s="191" r="G245">
        <v>1</v>
      </c>
      <c s="315" r="H245"/>
      <c s="192" r="I245">
        <v>0</v>
      </c>
      <c s="192" r="J245">
        <v>32</v>
      </c>
      <c s="192" r="K245">
        <v>32</v>
      </c>
      <c s="192" r="L245">
        <v>32</v>
      </c>
      <c s="192" r="M245">
        <v>24</v>
      </c>
      <c s="12" r="N245">
        <f>40-(3*8)</f>
        <v>16</v>
      </c>
      <c s="215" r="O245">
        <v>40</v>
      </c>
      <c s="315" r="P245">
        <v>20</v>
      </c>
      <c s="12" r="Q245">
        <f>0+8</f>
        <v>8</v>
      </c>
      <c s="192" r="R245"/>
      <c s="192" r="S245"/>
      <c s="12" r="T245"/>
      <c s="12" r="U245"/>
      <c s="12" r="V245"/>
      <c s="12" r="W245"/>
      <c s="192" r="X245"/>
      <c s="192" r="Y245"/>
      <c s="192" r="Z245"/>
      <c s="192" r="AA245"/>
      <c s="192" r="AB245"/>
      <c s="192" r="AC245"/>
      <c s="192" r="AD245"/>
      <c s="192" r="AE245"/>
      <c s="192" r="AF245"/>
      <c s="192" r="AG245"/>
      <c s="192" r="AH245"/>
      <c s="192" r="AI245"/>
      <c s="192" r="AJ245"/>
      <c s="192" r="AK245"/>
      <c s="192" r="AL245"/>
      <c s="192" r="AM245"/>
    </row>
    <row customHeight="1" r="246" ht="20.25">
      <c t="s" s="283" r="A246">
        <v>6</v>
      </c>
      <c s="205" r="B246"/>
      <c t="s" s="344" r="C246">
        <v>45</v>
      </c>
      <c t="s" s="283" r="D246">
        <v>113</v>
      </c>
      <c t="s" s="283" r="E246">
        <v>115</v>
      </c>
      <c t="s" s="283" r="F246">
        <v>32</v>
      </c>
      <c t="b" s="191" r="G246">
        <v>1</v>
      </c>
      <c s="315" r="H246"/>
      <c s="192" r="I246">
        <v>0</v>
      </c>
      <c s="192" r="J246">
        <f>(20-4)-8</f>
        <v>8</v>
      </c>
      <c s="192" r="K246">
        <v>24</v>
      </c>
      <c s="192" r="L246">
        <f>16+4</f>
        <v>20</v>
      </c>
      <c s="192" r="M246">
        <v>20</v>
      </c>
      <c s="12" r="N246">
        <v>20</v>
      </c>
      <c s="215" r="O246">
        <v>40</v>
      </c>
      <c s="315" r="P246">
        <v>20</v>
      </c>
      <c s="12" r="Q246">
        <f>0+2</f>
        <v>2</v>
      </c>
      <c s="192" r="R246"/>
      <c s="192" r="S246"/>
      <c s="12" r="T246"/>
      <c s="12" r="U246"/>
      <c s="12" r="V246"/>
      <c s="12" r="W246"/>
      <c s="192" r="X246"/>
      <c s="192" r="Y246"/>
      <c s="192" r="Z246"/>
      <c s="192" r="AA246"/>
      <c s="192" r="AB246"/>
      <c s="192" r="AC246"/>
      <c s="192" r="AD246"/>
      <c s="192" r="AE246"/>
      <c s="192" r="AF246"/>
      <c s="192" r="AG246"/>
      <c s="192" r="AH246"/>
      <c s="192" r="AI246"/>
      <c s="192" r="AJ246"/>
      <c s="192" r="AK246"/>
      <c s="192" r="AL246"/>
      <c s="192" r="AM246"/>
    </row>
    <row customHeight="1" r="247" ht="20.25">
      <c t="s" s="283" r="A247">
        <v>6</v>
      </c>
      <c s="205" r="B247"/>
      <c t="s" s="283" r="C247">
        <v>26</v>
      </c>
      <c t="s" s="283" r="D247">
        <v>113</v>
      </c>
      <c t="s" s="283" r="E247">
        <v>115</v>
      </c>
      <c t="s" s="283" r="F247">
        <v>27</v>
      </c>
      <c t="b" s="191" r="G247">
        <v>1</v>
      </c>
      <c s="315" r="H247"/>
      <c s="192" r="I247">
        <v>0</v>
      </c>
      <c s="192" r="J247">
        <v>0</v>
      </c>
      <c s="192" r="K247">
        <v>0</v>
      </c>
      <c s="192" r="L247">
        <v>4</v>
      </c>
      <c s="192" r="M247">
        <v>4</v>
      </c>
      <c s="12" r="N247">
        <v>4</v>
      </c>
      <c s="215" r="O247">
        <v>4</v>
      </c>
      <c s="315" r="P247">
        <v>2</v>
      </c>
      <c s="12" r="Q247">
        <v>0</v>
      </c>
      <c s="192" r="R247"/>
      <c s="192" r="S247"/>
      <c s="12" r="T247"/>
      <c s="12" r="U247"/>
      <c s="12" r="V247"/>
      <c s="12" r="W247"/>
      <c s="192" r="X247"/>
      <c s="192" r="Y247"/>
      <c s="192" r="Z247"/>
      <c s="192" r="AA247"/>
      <c s="192" r="AB247"/>
      <c s="192" r="AC247"/>
      <c s="192" r="AD247"/>
      <c s="192" r="AE247"/>
      <c s="192" r="AF247"/>
      <c s="192" r="AG247"/>
      <c s="192" r="AH247"/>
      <c s="192" r="AI247"/>
      <c s="192" r="AJ247"/>
      <c s="192" r="AK247"/>
      <c s="192" r="AL247"/>
      <c s="192" r="AM247"/>
    </row>
    <row customHeight="1" r="248" ht="20.25">
      <c t="s" s="283" r="A248">
        <v>6</v>
      </c>
      <c s="205" r="B248"/>
      <c t="s" s="283" r="C248">
        <v>20</v>
      </c>
      <c t="s" s="283" r="D248">
        <v>116</v>
      </c>
      <c t="s" s="283" r="E248">
        <v>117</v>
      </c>
      <c t="s" s="283" r="F248">
        <v>10</v>
      </c>
      <c t="b" s="191" r="G248">
        <v>1</v>
      </c>
      <c s="315" r="H248">
        <v>0</v>
      </c>
      <c s="192" r="I248">
        <v>0</v>
      </c>
      <c s="192" r="L248"/>
      <c s="96" r="O248"/>
      <c s="219" r="P248"/>
      <c s="192" r="Q248"/>
      <c s="192" r="R248"/>
      <c s="192" r="S248"/>
      <c s="192" r="T248"/>
      <c s="192" r="U248"/>
      <c s="192" r="V248"/>
    </row>
    <row customHeight="1" r="249" ht="20.25">
      <c t="s" s="283" r="A249">
        <v>6</v>
      </c>
      <c s="205" r="B249"/>
      <c t="s" s="344" r="C249">
        <v>12</v>
      </c>
      <c t="s" s="283" r="D249">
        <v>116</v>
      </c>
      <c t="s" s="283" r="E249">
        <v>117</v>
      </c>
      <c t="s" s="283" r="F249">
        <v>13</v>
      </c>
      <c t="b" s="191" r="G249">
        <v>1</v>
      </c>
      <c s="315" r="H249">
        <f>0+4</f>
        <v>4</v>
      </c>
      <c s="192" r="I249">
        <f>0+2</f>
        <v>2</v>
      </c>
      <c s="192" r="L249"/>
      <c s="96" r="O249"/>
      <c s="219" r="P249"/>
      <c s="192" r="Q249"/>
      <c s="192" r="R249"/>
      <c s="192" r="S249"/>
      <c s="192" r="T249"/>
      <c s="192" r="U249"/>
      <c s="192" r="V249"/>
    </row>
    <row customHeight="1" r="250" ht="20.25">
      <c t="s" s="283" r="A250">
        <v>6</v>
      </c>
      <c s="205" r="B250"/>
      <c t="s" s="344" r="C250">
        <v>59</v>
      </c>
      <c t="s" s="283" r="D250">
        <v>116</v>
      </c>
      <c t="s" s="283" r="E250">
        <v>117</v>
      </c>
      <c t="s" s="283" r="F250">
        <v>10</v>
      </c>
      <c t="b" s="191" r="G250">
        <v>1</v>
      </c>
      <c s="315" r="H250">
        <f>1-1</f>
        <v>0</v>
      </c>
      <c s="192" r="I250">
        <f>0+1</f>
        <v>1</v>
      </c>
      <c s="192" r="L250"/>
      <c s="192" r="P250"/>
      <c s="192" r="Q250"/>
      <c s="192" r="R250"/>
      <c s="192" r="S250"/>
      <c s="192" r="T250"/>
      <c s="192" r="U250"/>
      <c s="192" r="V250"/>
    </row>
    <row customHeight="1" r="251" ht="20.25">
      <c t="s" s="283" r="A251">
        <v>6</v>
      </c>
      <c s="205" r="B251"/>
      <c t="s" s="344" r="C251">
        <v>7</v>
      </c>
      <c t="s" s="283" r="D251">
        <v>116</v>
      </c>
      <c t="s" s="283" r="E251">
        <v>117</v>
      </c>
      <c t="s" s="283" r="F251">
        <v>10</v>
      </c>
      <c t="b" s="191" r="G251">
        <v>1</v>
      </c>
      <c s="315" r="H251">
        <f>0+2</f>
        <v>2</v>
      </c>
      <c s="192" r="I251">
        <f>0+2</f>
        <v>2</v>
      </c>
      <c s="192" r="L251"/>
      <c s="192" r="P251"/>
      <c s="192" r="Q251"/>
      <c s="192" r="R251"/>
      <c s="192" r="S251"/>
      <c s="192" r="T251"/>
      <c s="192" r="U251"/>
      <c s="192" r="V251"/>
    </row>
    <row customHeight="1" r="252" ht="20.25">
      <c t="s" s="283" r="A252">
        <v>6</v>
      </c>
      <c s="205" r="B252"/>
      <c t="s" s="344" r="C252">
        <v>84</v>
      </c>
      <c t="s" s="283" r="D252">
        <v>116</v>
      </c>
      <c t="s" s="283" r="E252">
        <v>117</v>
      </c>
      <c t="s" s="283" r="F252">
        <v>32</v>
      </c>
      <c t="b" s="191" r="G252">
        <v>1</v>
      </c>
      <c s="315" r="H252">
        <f>0+2</f>
        <v>2</v>
      </c>
      <c s="192" r="I252">
        <f>0+2</f>
        <v>2</v>
      </c>
      <c s="192" r="L252"/>
      <c s="192" r="P252"/>
      <c s="192" r="Q252"/>
      <c s="192" r="R252"/>
      <c s="192" r="S252"/>
      <c s="192" r="T252"/>
      <c s="192" r="U252"/>
      <c s="192" r="V252"/>
    </row>
    <row customHeight="1" r="253" ht="20.25">
      <c t="s" s="283" r="A253">
        <v>6</v>
      </c>
      <c s="205" r="B253"/>
      <c t="s" s="283" r="C253">
        <v>15</v>
      </c>
      <c t="s" s="283" r="D253">
        <v>116</v>
      </c>
      <c t="s" s="283" r="E253">
        <v>117</v>
      </c>
      <c t="s" s="283" r="F253">
        <v>16</v>
      </c>
      <c t="b" s="191" r="G253">
        <v>1</v>
      </c>
      <c s="315" r="H253">
        <f>(0+30)+2</f>
        <v>32</v>
      </c>
      <c s="192" r="I253">
        <f>0+30</f>
        <v>30</v>
      </c>
      <c s="192" r="L253"/>
      <c s="192" r="P253"/>
      <c s="192" r="Q253"/>
      <c s="192" r="R253"/>
      <c s="192" r="S253"/>
      <c s="192" r="T253"/>
      <c s="192" r="U253"/>
      <c s="192" r="V253"/>
    </row>
    <row customHeight="1" r="254" ht="20.25">
      <c t="s" s="283" r="A254">
        <v>6</v>
      </c>
      <c s="205" r="B254"/>
      <c t="s" s="344" r="C254">
        <v>59</v>
      </c>
      <c t="s" s="283" r="D254">
        <v>116</v>
      </c>
      <c t="s" s="283" r="E254">
        <v>118</v>
      </c>
      <c t="s" s="283" r="F254">
        <v>10</v>
      </c>
      <c t="b" s="191" r="G254">
        <v>1</v>
      </c>
      <c s="66" r="H254"/>
      <c r="J254">
        <v>2</v>
      </c>
      <c r="K254">
        <v>2</v>
      </c>
      <c s="192" r="L254">
        <v>2</v>
      </c>
      <c s="192" r="M254">
        <v>1</v>
      </c>
      <c s="12" r="N254">
        <v>1</v>
      </c>
      <c s="305" r="O254">
        <v>1</v>
      </c>
      <c s="305" r="P254">
        <v>1</v>
      </c>
      <c s="305" r="Q254">
        <f>0+1</f>
        <v>1</v>
      </c>
      <c r="R254">
        <v>0</v>
      </c>
      <c r="S254">
        <v>0</v>
      </c>
      <c r="T254">
        <v>0</v>
      </c>
    </row>
    <row customHeight="1" r="255" ht="20.25">
      <c t="s" s="283" r="A255">
        <v>6</v>
      </c>
      <c s="205" r="B255"/>
      <c t="s" s="283" r="C255">
        <v>20</v>
      </c>
      <c t="s" s="283" r="D255">
        <v>116</v>
      </c>
      <c t="s" s="283" r="E255">
        <v>118</v>
      </c>
      <c t="s" s="283" r="F255">
        <v>10</v>
      </c>
      <c t="b" s="191" r="G255">
        <v>1</v>
      </c>
      <c s="66" r="H255"/>
      <c r="J255">
        <v>0</v>
      </c>
      <c r="K255">
        <v>0</v>
      </c>
      <c s="192" r="L255">
        <v>0</v>
      </c>
      <c s="192" r="M255">
        <v>0</v>
      </c>
      <c s="12" r="N255">
        <v>0</v>
      </c>
      <c s="305" r="O255">
        <v>0</v>
      </c>
      <c s="305" r="P255">
        <v>0</v>
      </c>
      <c s="305" r="Q255">
        <v>0</v>
      </c>
      <c r="R255">
        <v>0</v>
      </c>
      <c r="S255">
        <v>0</v>
      </c>
      <c r="T255">
        <v>0</v>
      </c>
    </row>
    <row customHeight="1" r="256" ht="20.25">
      <c t="s" s="283" r="A256">
        <v>6</v>
      </c>
      <c s="205" r="B256"/>
      <c t="s" s="344" r="C256">
        <v>12</v>
      </c>
      <c t="s" s="283" r="D256">
        <v>116</v>
      </c>
      <c t="s" s="283" r="E256">
        <v>118</v>
      </c>
      <c t="s" s="283" r="F256">
        <v>13</v>
      </c>
      <c t="b" s="191" r="G256">
        <v>1</v>
      </c>
      <c s="66" r="H256"/>
      <c r="J256">
        <v>4</v>
      </c>
      <c r="K256">
        <v>4</v>
      </c>
      <c s="192" r="L256">
        <v>4</v>
      </c>
      <c s="192" r="M256">
        <v>2</v>
      </c>
      <c s="12" r="N256">
        <v>2</v>
      </c>
      <c s="305" r="O256">
        <v>0</v>
      </c>
      <c s="305" r="P256">
        <v>0</v>
      </c>
      <c s="305" r="Q256">
        <f>0+1</f>
        <v>1</v>
      </c>
      <c r="R256">
        <v>0</v>
      </c>
      <c r="S256">
        <v>0</v>
      </c>
      <c r="T256">
        <v>0</v>
      </c>
    </row>
    <row customHeight="1" r="257" ht="20.25">
      <c t="s" s="283" r="A257">
        <v>6</v>
      </c>
      <c s="205" r="B257"/>
      <c t="s" s="344" r="C257">
        <v>7</v>
      </c>
      <c t="s" s="283" r="D257">
        <v>116</v>
      </c>
      <c t="s" s="283" r="E257">
        <v>118</v>
      </c>
      <c t="s" s="283" r="F257">
        <v>10</v>
      </c>
      <c t="b" s="191" r="G257">
        <v>1</v>
      </c>
      <c s="66" r="H257"/>
      <c r="J257">
        <v>2</v>
      </c>
      <c r="K257">
        <v>2</v>
      </c>
      <c s="192" r="L257">
        <f>0+2</f>
        <v>2</v>
      </c>
      <c s="192" r="M257">
        <v>1</v>
      </c>
      <c s="12" r="N257">
        <v>1</v>
      </c>
      <c s="305" r="O257">
        <v>1</v>
      </c>
      <c s="305" r="P257">
        <v>1</v>
      </c>
      <c s="305" r="Q257">
        <f>0+2</f>
        <v>2</v>
      </c>
      <c r="R257">
        <v>0</v>
      </c>
      <c r="S257">
        <v>0</v>
      </c>
      <c r="T257">
        <v>0</v>
      </c>
    </row>
    <row customHeight="1" r="258" ht="20.25">
      <c t="s" s="283" r="A258">
        <v>6</v>
      </c>
      <c s="205" r="B258"/>
      <c t="s" s="344" r="C258">
        <v>84</v>
      </c>
      <c t="s" s="283" r="D258">
        <v>116</v>
      </c>
      <c t="s" s="283" r="E258">
        <v>118</v>
      </c>
      <c t="s" s="283" r="F258">
        <v>32</v>
      </c>
      <c t="b" s="191" r="G258">
        <v>1</v>
      </c>
      <c s="66" r="H258"/>
      <c r="J258">
        <v>0</v>
      </c>
      <c r="K258">
        <v>0</v>
      </c>
      <c s="193" r="L258">
        <v>0</v>
      </c>
      <c s="219" r="M258">
        <v>0</v>
      </c>
      <c s="12" r="N258">
        <v>0</v>
      </c>
      <c s="305" r="O258">
        <v>0</v>
      </c>
      <c s="337" r="P258">
        <v>0</v>
      </c>
      <c s="345" r="Q258">
        <v>0</v>
      </c>
      <c s="273" r="R258">
        <v>0</v>
      </c>
      <c r="S258">
        <v>0</v>
      </c>
      <c r="T258">
        <v>0</v>
      </c>
      <c s="96" r="AK258"/>
      <c s="273" r="AL258"/>
    </row>
    <row customHeight="1" r="259" ht="20.25">
      <c t="s" s="283" r="A259">
        <v>6</v>
      </c>
      <c s="205" r="B259"/>
      <c t="s" s="283" r="C259">
        <v>15</v>
      </c>
      <c t="s" s="283" r="D259">
        <v>116</v>
      </c>
      <c t="s" s="283" r="E259">
        <v>118</v>
      </c>
      <c t="s" s="283" r="F259">
        <v>16</v>
      </c>
      <c t="b" s="191" r="G259">
        <v>1</v>
      </c>
      <c s="66" r="H259"/>
      <c r="J259">
        <v>40</v>
      </c>
      <c r="K259">
        <v>40</v>
      </c>
      <c s="193" r="L259">
        <v>40</v>
      </c>
      <c s="219" r="M259">
        <v>36</v>
      </c>
      <c s="12" r="N259">
        <v>36</v>
      </c>
      <c s="305" r="O259">
        <f>0+12</f>
        <v>12</v>
      </c>
      <c s="337" r="P259">
        <f>0+18</f>
        <v>18</v>
      </c>
      <c s="345" r="Q259">
        <f>0+18</f>
        <v>18</v>
      </c>
      <c s="273" r="R259">
        <v>10</v>
      </c>
      <c r="S259">
        <v>10</v>
      </c>
      <c r="T259">
        <v>20</v>
      </c>
      <c s="96" r="AK259"/>
      <c s="273" r="AL259"/>
    </row>
    <row customHeight="1" r="260" ht="20.25">
      <c t="s" s="196" r="A260">
        <v>55</v>
      </c>
      <c s="196" r="B260"/>
      <c t="s" s="4" r="C260">
        <v>7</v>
      </c>
      <c t="s" s="196" r="D260">
        <v>119</v>
      </c>
      <c t="s" s="196" r="E260">
        <v>120</v>
      </c>
      <c t="s" s="196" r="F260">
        <v>10</v>
      </c>
      <c t="b" s="266" r="G260">
        <v>0</v>
      </c>
      <c s="6" r="H260"/>
      <c s="4" r="I260"/>
      <c s="4" r="J260"/>
      <c s="4" r="K260"/>
      <c s="110" r="L260"/>
      <c s="259" r="M260"/>
      <c s="336" r="N260"/>
      <c s="336" r="O260"/>
      <c s="154" r="P260"/>
      <c s="210" r="Q260"/>
      <c s="259" r="R260"/>
      <c s="4" r="S260"/>
      <c s="336" r="T260"/>
      <c s="336" r="U260"/>
      <c s="336" r="V260"/>
      <c s="336" r="W260"/>
      <c s="336" r="X260"/>
      <c s="336" r="Y260"/>
      <c s="336" r="Z260"/>
      <c s="336" r="AA260"/>
      <c s="336" r="AB260"/>
      <c s="336" r="AC260"/>
      <c s="4" r="AD260"/>
      <c s="4" r="AE260"/>
      <c s="4" r="AF260"/>
      <c s="4" r="AG260"/>
      <c s="4" r="AH260"/>
      <c s="4" r="AI260"/>
      <c s="4" r="AJ260"/>
      <c s="110" r="AK260"/>
      <c s="259" r="AL260"/>
      <c s="336" r="AM260"/>
      <c s="336" r="AN260"/>
      <c s="336" r="AO260"/>
      <c s="336" r="AP260"/>
      <c s="336" r="AQ260"/>
      <c s="336" r="AR260"/>
      <c s="336" r="AS260"/>
      <c s="336" r="AT260"/>
      <c s="336" r="AU260"/>
      <c s="336" r="AV260"/>
      <c s="336" r="AW260"/>
      <c s="336" r="AX260"/>
      <c s="4" r="AY260">
        <v>12</v>
      </c>
      <c s="4" r="AZ260">
        <v>12</v>
      </c>
      <c s="4" r="BA260">
        <v>12</v>
      </c>
      <c s="4" r="BB260">
        <v>4</v>
      </c>
      <c s="4" r="BC260">
        <v>4</v>
      </c>
      <c s="4" r="BD260">
        <v>4</v>
      </c>
      <c s="4" r="BE260">
        <v>4</v>
      </c>
      <c s="4" r="BF260">
        <v>4</v>
      </c>
      <c s="4" r="BG260"/>
      <c s="4" r="BH260"/>
      <c s="4" r="BI260"/>
      <c s="4" r="BJ260"/>
      <c s="4" r="BK260"/>
      <c s="4" r="BL260"/>
    </row>
    <row customHeight="1" r="261" ht="20.25">
      <c t="s" s="196" r="A261">
        <v>55</v>
      </c>
      <c s="196" r="B261"/>
      <c t="str" s="312" r="C261">
        <f> concatenate("TBD ",F261)</f>
        <v>TBD PM</v>
      </c>
      <c t="s" s="196" r="D261">
        <v>119</v>
      </c>
      <c t="s" s="196" r="E261">
        <v>120</v>
      </c>
      <c t="s" s="196" r="F261">
        <v>10</v>
      </c>
      <c t="b" s="266" r="G261">
        <v>0</v>
      </c>
      <c s="6" r="H261"/>
      <c s="4" r="I261"/>
      <c s="4" r="J261"/>
      <c s="4" r="K261"/>
      <c s="110" r="L261"/>
      <c s="259" r="M261"/>
      <c s="336" r="N261"/>
      <c s="336" r="O261"/>
      <c s="154" r="P261"/>
      <c s="210" r="Q261"/>
      <c s="259" r="R261"/>
      <c s="4" r="S261"/>
      <c s="336" r="T261"/>
      <c s="336" r="U261"/>
      <c s="336" r="V261"/>
      <c s="336" r="W261"/>
      <c s="336" r="X261"/>
      <c s="336" r="Y261"/>
      <c s="336" r="Z261"/>
      <c s="336" r="AA261"/>
      <c s="336" r="AB261"/>
      <c s="336" r="AC261"/>
      <c s="4" r="AD261"/>
      <c s="4" r="AE261"/>
      <c s="4" r="AF261"/>
      <c s="4" r="AG261"/>
      <c s="4" r="AH261"/>
      <c s="4" r="AI261"/>
      <c s="4" r="AJ261"/>
      <c s="110" r="AK261"/>
      <c s="259" r="AL261"/>
      <c s="336" r="AM261"/>
      <c s="336" r="AN261"/>
      <c s="336" r="AO261"/>
      <c s="336" r="AP261"/>
      <c s="336" r="AQ261"/>
      <c s="336" r="AR261"/>
      <c s="336" r="AS261"/>
      <c s="336" r="AT261"/>
      <c s="336" r="AU261"/>
      <c s="336" r="AV261"/>
      <c s="336" r="AW261"/>
      <c s="336" r="AX261"/>
      <c s="4" r="AY261">
        <v>20</v>
      </c>
      <c s="4" r="AZ261">
        <v>20</v>
      </c>
      <c s="4" r="BA261">
        <v>20</v>
      </c>
      <c s="4" r="BB261">
        <v>20</v>
      </c>
      <c s="4" r="BC261">
        <v>20</v>
      </c>
      <c s="4" r="BD261">
        <v>20</v>
      </c>
      <c s="4" r="BE261">
        <v>20</v>
      </c>
      <c s="4" r="BF261">
        <v>20</v>
      </c>
      <c s="4" r="BG261"/>
      <c s="4" r="BH261"/>
      <c s="4" r="BI261"/>
      <c s="4" r="BJ261"/>
      <c s="4" r="BK261"/>
      <c s="4" r="BL261"/>
    </row>
    <row customHeight="1" r="262" ht="20.25">
      <c t="s" s="196" r="A262">
        <v>55</v>
      </c>
      <c s="196" r="B262"/>
      <c t="str" s="312" r="C262">
        <f> concatenate("TBD ",F262)</f>
        <v>TBD UX</v>
      </c>
      <c t="s" s="196" r="D262">
        <v>119</v>
      </c>
      <c t="s" s="196" r="E262">
        <v>120</v>
      </c>
      <c t="s" s="196" r="F262">
        <v>13</v>
      </c>
      <c t="b" s="266" r="G262">
        <v>0</v>
      </c>
      <c s="6" r="H262"/>
      <c s="4" r="I262"/>
      <c s="4" r="J262"/>
      <c s="4" r="K262"/>
      <c s="110" r="L262"/>
      <c s="259" r="M262"/>
      <c s="336" r="N262"/>
      <c s="336" r="O262"/>
      <c s="154" r="P262"/>
      <c s="210" r="Q262"/>
      <c s="259" r="R262"/>
      <c s="4" r="S262"/>
      <c s="336" r="T262"/>
      <c s="336" r="U262"/>
      <c s="336" r="V262"/>
      <c s="336" r="W262"/>
      <c s="336" r="X262"/>
      <c s="336" r="Y262"/>
      <c s="336" r="Z262"/>
      <c s="336" r="AA262"/>
      <c s="336" r="AB262"/>
      <c s="336" r="AC262"/>
      <c s="4" r="AD262"/>
      <c s="4" r="AE262"/>
      <c s="4" r="AF262"/>
      <c s="4" r="AG262"/>
      <c s="4" r="AH262"/>
      <c s="4" r="AI262"/>
      <c s="4" r="AJ262"/>
      <c s="110" r="AK262"/>
      <c s="259" r="AL262"/>
      <c s="336" r="AM262"/>
      <c s="336" r="AN262"/>
      <c s="336" r="AO262"/>
      <c s="336" r="AP262"/>
      <c s="336" r="AQ262"/>
      <c s="336" r="AR262"/>
      <c s="336" r="AS262"/>
      <c s="336" r="AT262"/>
      <c s="336" r="AU262"/>
      <c s="336" r="AV262"/>
      <c s="336" r="AW262"/>
      <c s="336" r="AX262"/>
      <c s="4" r="AY262">
        <v>0</v>
      </c>
      <c s="4" r="AZ262">
        <v>4</v>
      </c>
      <c s="4" r="BA262">
        <v>4</v>
      </c>
      <c s="4" r="BB262">
        <v>2</v>
      </c>
      <c s="4" r="BC262">
        <v>0</v>
      </c>
      <c s="4" r="BD262">
        <v>0</v>
      </c>
      <c s="4" r="BE262">
        <v>0</v>
      </c>
      <c s="4" r="BF262">
        <v>0</v>
      </c>
      <c s="4" r="BG262"/>
      <c s="4" r="BH262"/>
      <c s="4" r="BI262"/>
      <c s="4" r="BJ262"/>
      <c s="4" r="BK262"/>
      <c s="4" r="BL262"/>
    </row>
    <row customHeight="1" r="263" ht="20.25">
      <c t="s" s="196" r="A263">
        <v>55</v>
      </c>
      <c s="196" r="B263"/>
      <c t="str" s="312" r="C263">
        <f> concatenate("TBD ",F263)</f>
        <v>TBD UX</v>
      </c>
      <c t="s" s="196" r="D263">
        <v>119</v>
      </c>
      <c t="s" s="196" r="E263">
        <v>120</v>
      </c>
      <c t="s" s="196" r="F263">
        <v>13</v>
      </c>
      <c t="b" s="266" r="G263">
        <v>0</v>
      </c>
      <c s="6" r="H263"/>
      <c s="4" r="I263"/>
      <c s="4" r="J263"/>
      <c s="4" r="K263"/>
      <c s="110" r="L263"/>
      <c s="259" r="M263"/>
      <c s="336" r="N263"/>
      <c s="336" r="O263"/>
      <c s="154" r="P263"/>
      <c s="210" r="Q263"/>
      <c s="259" r="R263"/>
      <c s="4" r="S263"/>
      <c s="336" r="T263"/>
      <c s="336" r="U263"/>
      <c s="336" r="V263"/>
      <c s="336" r="W263"/>
      <c s="336" r="X263"/>
      <c s="336" r="Y263"/>
      <c s="336" r="Z263"/>
      <c s="336" r="AA263"/>
      <c s="336" r="AB263"/>
      <c s="336" r="AC263"/>
      <c s="4" r="AD263"/>
      <c s="4" r="AE263"/>
      <c s="4" r="AF263"/>
      <c s="4" r="AG263"/>
      <c s="4" r="AH263"/>
      <c s="4" r="AI263"/>
      <c s="4" r="AJ263"/>
      <c s="4" r="AK263"/>
      <c s="4" r="AL263"/>
      <c s="336" r="AM263"/>
      <c s="336" r="AN263"/>
      <c s="336" r="AO263"/>
      <c s="336" r="AP263"/>
      <c s="336" r="AQ263"/>
      <c s="336" r="AR263"/>
      <c s="336" r="AS263"/>
      <c s="336" r="AT263"/>
      <c s="336" r="AU263"/>
      <c s="336" r="AV263"/>
      <c s="336" r="AW263"/>
      <c s="336" r="AX263"/>
      <c s="4" r="AY263">
        <v>0</v>
      </c>
      <c s="4" r="AZ263">
        <v>16</v>
      </c>
      <c s="4" r="BA263">
        <v>16</v>
      </c>
      <c s="4" r="BB263">
        <v>8</v>
      </c>
      <c s="4" r="BC263">
        <v>0</v>
      </c>
      <c s="4" r="BD263">
        <v>4</v>
      </c>
      <c s="4" r="BE263">
        <v>4</v>
      </c>
      <c s="4" r="BF263">
        <v>0</v>
      </c>
      <c s="4" r="BG263"/>
      <c s="4" r="BH263"/>
      <c s="4" r="BI263"/>
      <c s="4" r="BJ263"/>
      <c s="4" r="BK263"/>
      <c s="4" r="BL263"/>
    </row>
    <row customHeight="1" r="264" ht="20.25">
      <c t="s" s="196" r="A264">
        <v>55</v>
      </c>
      <c s="196" r="B264"/>
      <c t="s" s="4" r="C264">
        <v>45</v>
      </c>
      <c t="s" s="196" r="D264">
        <v>119</v>
      </c>
      <c t="s" s="196" r="E264">
        <v>120</v>
      </c>
      <c t="s" s="196" r="F264">
        <v>32</v>
      </c>
      <c t="b" s="266" r="G264">
        <v>0</v>
      </c>
      <c s="6" r="H264"/>
      <c s="4" r="I264"/>
      <c s="4" r="J264"/>
      <c s="4" r="K264"/>
      <c s="110" r="L264"/>
      <c s="259" r="M264"/>
      <c s="336" r="N264"/>
      <c s="336" r="O264"/>
      <c s="154" r="P264"/>
      <c s="210" r="Q264"/>
      <c s="259" r="R264"/>
      <c s="4" r="S264"/>
      <c s="336" r="T264"/>
      <c s="336" r="U264"/>
      <c s="336" r="V264"/>
      <c s="336" r="W264"/>
      <c s="336" r="X264"/>
      <c s="336" r="Y264"/>
      <c s="336" r="Z264"/>
      <c s="336" r="AA264"/>
      <c s="336" r="AB264"/>
      <c s="336" r="AC264"/>
      <c s="4" r="AD264"/>
      <c s="4" r="AE264"/>
      <c s="4" r="AF264"/>
      <c s="4" r="AG264"/>
      <c s="4" r="AH264"/>
      <c s="4" r="AI264"/>
      <c s="4" r="AJ264"/>
      <c s="4" r="AK264"/>
      <c s="4" r="AL264"/>
      <c s="336" r="AM264"/>
      <c s="336" r="AN264"/>
      <c s="336" r="AO264"/>
      <c s="336" r="AP264"/>
      <c s="336" r="AQ264"/>
      <c s="336" r="AR264"/>
      <c s="336" r="AS264"/>
      <c s="336" r="AT264"/>
      <c s="336" r="AU264"/>
      <c s="336" r="AV264"/>
      <c s="336" r="AW264"/>
      <c s="336" r="AX264"/>
      <c s="4" r="AY264">
        <v>40</v>
      </c>
      <c s="4" r="AZ264">
        <v>40</v>
      </c>
      <c s="4" r="BA264">
        <v>40</v>
      </c>
      <c s="4" r="BB264">
        <v>40</v>
      </c>
      <c s="4" r="BC264">
        <v>20</v>
      </c>
      <c s="4" r="BD264">
        <v>20</v>
      </c>
      <c s="4" r="BE264">
        <v>20</v>
      </c>
      <c s="4" r="BF264">
        <v>20</v>
      </c>
      <c s="4" r="BG264"/>
      <c s="4" r="BH264"/>
      <c s="4" r="BI264"/>
      <c s="4" r="BJ264"/>
      <c s="4" r="BK264"/>
      <c s="4" r="BL264"/>
    </row>
    <row customHeight="1" r="265" ht="20.25">
      <c t="s" s="196" r="A265">
        <v>55</v>
      </c>
      <c s="196" r="B265"/>
      <c t="str" s="312" r="C265">
        <f> concatenate("TBD ",F265)</f>
        <v>TBD Rails</v>
      </c>
      <c t="s" s="196" r="D265">
        <v>119</v>
      </c>
      <c t="s" s="196" r="E265">
        <v>120</v>
      </c>
      <c t="s" s="196" r="F265">
        <v>32</v>
      </c>
      <c t="b" s="266" r="G265">
        <v>0</v>
      </c>
      <c s="6" r="H265"/>
      <c s="4" r="I265"/>
      <c s="4" r="J265"/>
      <c s="4" r="K265"/>
      <c s="4" r="L265"/>
      <c s="4" r="M265"/>
      <c s="336" r="N265"/>
      <c s="336" r="O265"/>
      <c s="336" r="P265"/>
      <c s="4" r="Q265"/>
      <c s="4" r="R265"/>
      <c s="4" r="S265"/>
      <c s="336" r="T265"/>
      <c s="336" r="U265"/>
      <c s="336" r="V265"/>
      <c s="336" r="W265"/>
      <c s="336" r="X265"/>
      <c s="336" r="Y265"/>
      <c s="336" r="Z265"/>
      <c s="336" r="AA265"/>
      <c s="154" r="AB265"/>
      <c s="6" r="AC265"/>
      <c s="4" r="AD265"/>
      <c s="4" r="AE265"/>
      <c s="4" r="AF265"/>
      <c s="110" r="AG265"/>
      <c s="259" r="AH265"/>
      <c s="4" r="AI265"/>
      <c s="4" r="AJ265"/>
      <c s="4" r="AK265"/>
      <c s="4" r="AL265"/>
      <c s="336" r="AM265"/>
      <c s="336" r="AN265"/>
      <c s="336" r="AO265"/>
      <c s="336" r="AP265"/>
      <c s="336" r="AQ265"/>
      <c s="336" r="AR265"/>
      <c s="336" r="AS265"/>
      <c s="336" r="AT265"/>
      <c s="336" r="AU265"/>
      <c s="336" r="AV265"/>
      <c s="336" r="AW265"/>
      <c s="336" r="AX265"/>
      <c s="4" r="AY265">
        <v>20</v>
      </c>
      <c s="4" r="AZ265">
        <v>20</v>
      </c>
      <c s="4" r="BA265">
        <v>20</v>
      </c>
      <c s="4" r="BB265">
        <v>20</v>
      </c>
      <c s="4" r="BC265">
        <v>20</v>
      </c>
      <c s="4" r="BD265">
        <v>20</v>
      </c>
      <c s="4" r="BE265">
        <v>20</v>
      </c>
      <c s="4" r="BF265">
        <v>0</v>
      </c>
      <c s="4" r="BG265"/>
      <c s="4" r="BH265"/>
      <c s="4" r="BI265"/>
      <c s="4" r="BJ265"/>
      <c s="4" r="BK265"/>
      <c s="4" r="BL265"/>
    </row>
    <row customHeight="1" r="266" ht="20.25">
      <c t="s" s="196" r="A266">
        <v>55</v>
      </c>
      <c s="196" r="B266"/>
      <c t="s" s="4" r="C266">
        <v>19</v>
      </c>
      <c t="s" s="196" r="D266">
        <v>119</v>
      </c>
      <c t="s" s="196" r="E266">
        <v>120</v>
      </c>
      <c t="s" s="196" r="F266">
        <v>16</v>
      </c>
      <c t="b" s="266" r="G266">
        <v>0</v>
      </c>
      <c s="6" r="H266"/>
      <c s="4" r="I266"/>
      <c s="4" r="J266"/>
      <c s="4" r="K266"/>
      <c s="4" r="L266"/>
      <c s="4" r="M266"/>
      <c s="336" r="N266"/>
      <c s="336" r="O266"/>
      <c s="336" r="P266"/>
      <c s="4" r="Q266"/>
      <c s="4" r="R266"/>
      <c s="4" r="S266"/>
      <c s="336" r="T266"/>
      <c s="336" r="U266"/>
      <c s="336" r="V266"/>
      <c s="336" r="W266"/>
      <c s="336" r="X266"/>
      <c s="336" r="Y266"/>
      <c s="336" r="Z266"/>
      <c s="336" r="AA266"/>
      <c s="154" r="AB266"/>
      <c s="6" r="AC266"/>
      <c s="4" r="AD266"/>
      <c s="4" r="AE266"/>
      <c s="4" r="AF266"/>
      <c s="110" r="AG266"/>
      <c s="259" r="AH266"/>
      <c s="4" r="AI266"/>
      <c s="4" r="AJ266"/>
      <c s="4" r="AK266"/>
      <c s="4" r="AL266"/>
      <c s="336" r="AM266"/>
      <c s="336" r="AN266"/>
      <c s="336" r="AO266"/>
      <c s="336" r="AP266"/>
      <c s="336" r="AQ266"/>
      <c s="336" r="AR266"/>
      <c s="336" r="AS266"/>
      <c s="336" r="AT266"/>
      <c s="336" r="AU266"/>
      <c s="336" r="AV266"/>
      <c s="336" r="AW266"/>
      <c s="336" r="AX266"/>
      <c s="4" r="AY266">
        <v>0</v>
      </c>
      <c s="4" r="AZ266">
        <v>0</v>
      </c>
      <c s="4" r="BA266">
        <v>0</v>
      </c>
      <c s="4" r="BB266">
        <v>0</v>
      </c>
      <c s="4" r="BC266">
        <v>0</v>
      </c>
      <c s="4" r="BD266">
        <v>16</v>
      </c>
      <c s="4" r="BE266">
        <v>16</v>
      </c>
      <c s="4" r="BF266">
        <v>4</v>
      </c>
      <c s="4" r="BG266"/>
      <c s="4" r="BH266"/>
      <c s="4" r="BI266"/>
      <c s="4" r="BJ266"/>
      <c s="4" r="BK266"/>
      <c s="4" r="BL266"/>
    </row>
    <row customHeight="1" r="267" ht="20.25">
      <c t="s" s="196" r="A267">
        <v>55</v>
      </c>
      <c s="196" r="B267"/>
      <c t="s" s="4" r="C267">
        <v>26</v>
      </c>
      <c t="s" s="196" r="D267">
        <v>119</v>
      </c>
      <c t="s" s="196" r="E267">
        <v>120</v>
      </c>
      <c t="s" s="196" r="F267">
        <v>27</v>
      </c>
      <c t="b" s="266" r="G267">
        <v>0</v>
      </c>
      <c s="6" r="H267"/>
      <c s="4" r="I267"/>
      <c s="4" r="J267"/>
      <c s="4" r="K267"/>
      <c s="4" r="L267"/>
      <c s="4" r="M267"/>
      <c s="336" r="N267"/>
      <c s="336" r="O267"/>
      <c s="336" r="P267"/>
      <c s="4" r="Q267"/>
      <c s="4" r="R267"/>
      <c s="4" r="S267"/>
      <c s="336" r="T267"/>
      <c s="336" r="U267"/>
      <c s="336" r="V267"/>
      <c s="336" r="W267"/>
      <c s="336" r="X267"/>
      <c s="336" r="Y267"/>
      <c s="336" r="Z267"/>
      <c s="336" r="AA267"/>
      <c s="154" r="AB267"/>
      <c s="6" r="AC267"/>
      <c s="4" r="AD267"/>
      <c s="4" r="AE267"/>
      <c s="4" r="AF267"/>
      <c s="110" r="AG267"/>
      <c s="259" r="AH267"/>
      <c s="4" r="AI267"/>
      <c s="4" r="AJ267"/>
      <c s="4" r="AK267"/>
      <c s="4" r="AL267"/>
      <c s="336" r="AM267"/>
      <c s="336" r="AN267"/>
      <c s="336" r="AO267"/>
      <c s="336" r="AP267"/>
      <c s="336" r="AQ267"/>
      <c s="336" r="AR267"/>
      <c s="336" r="AS267"/>
      <c s="336" r="AT267"/>
      <c s="336" r="AU267"/>
      <c s="336" r="AV267"/>
      <c s="336" r="AW267"/>
      <c s="336" r="AX267"/>
      <c s="4" r="AY267">
        <v>0</v>
      </c>
      <c s="4" r="AZ267">
        <v>0</v>
      </c>
      <c s="4" r="BA267">
        <v>0</v>
      </c>
      <c s="4" r="BB267">
        <v>0</v>
      </c>
      <c s="4" r="BC267">
        <v>8</v>
      </c>
      <c s="4" r="BD267">
        <v>8</v>
      </c>
      <c s="4" r="BE267">
        <v>8</v>
      </c>
      <c s="4" r="BF267">
        <v>4</v>
      </c>
      <c s="4" r="BG267"/>
      <c s="4" r="BH267"/>
      <c s="4" r="BI267"/>
      <c s="4" r="BJ267"/>
      <c s="4" r="BK267"/>
      <c s="4" r="BL267"/>
    </row>
    <row customHeight="1" r="268" ht="20.25">
      <c t="s" s="283" r="A268">
        <v>6</v>
      </c>
      <c s="205" r="B268"/>
      <c t="s" s="283" r="C268">
        <v>51</v>
      </c>
      <c t="s" s="283" r="D268">
        <v>121</v>
      </c>
      <c t="s" s="283" r="E268">
        <v>122</v>
      </c>
      <c t="s" s="283" r="F268">
        <v>32</v>
      </c>
      <c t="b" s="191" r="G268">
        <v>1</v>
      </c>
      <c s="66" r="H268">
        <f>40-16</f>
        <v>24</v>
      </c>
      <c r="I268">
        <f>0+40</f>
        <v>40</v>
      </c>
      <c r="J268">
        <f>0+32</f>
        <v>32</v>
      </c>
      <c r="K268">
        <f>40-16</f>
        <v>24</v>
      </c>
      <c r="L268">
        <v>40</v>
      </c>
      <c r="M268">
        <v>40</v>
      </c>
      <c s="305" r="N268">
        <v>0</v>
      </c>
      <c s="305" r="O268">
        <v>40</v>
      </c>
      <c s="305" r="P268">
        <v>10</v>
      </c>
      <c s="305" r="Q268"/>
      <c s="96" r="AB268"/>
      <c s="273" r="AC268"/>
      <c s="96" r="AG268"/>
      <c s="273" r="AH268"/>
    </row>
    <row customHeight="1" r="269" ht="20.25">
      <c t="s" s="283" r="A269">
        <v>6</v>
      </c>
      <c s="205" r="B269"/>
      <c t="s" s="283" r="C269">
        <v>20</v>
      </c>
      <c t="s" s="283" r="D269">
        <v>121</v>
      </c>
      <c t="s" s="283" r="E269">
        <v>122</v>
      </c>
      <c t="s" s="283" r="F269">
        <v>10</v>
      </c>
      <c t="b" s="191" r="G269">
        <v>1</v>
      </c>
      <c s="66" r="H269">
        <v>0</v>
      </c>
      <c r="I269">
        <v>0</v>
      </c>
      <c r="J269">
        <v>0</v>
      </c>
      <c r="K269">
        <v>0</v>
      </c>
      <c r="L269">
        <v>0</v>
      </c>
      <c r="M269">
        <v>0</v>
      </c>
      <c s="305" r="N269">
        <v>0</v>
      </c>
      <c s="305" r="O269">
        <v>0</v>
      </c>
      <c s="305" r="P269">
        <v>0</v>
      </c>
      <c s="305" r="Q269"/>
      <c s="96" r="AB269"/>
      <c s="273" r="AC269"/>
      <c s="96" r="AG269"/>
      <c s="273" r="AH269"/>
    </row>
    <row customHeight="1" r="270" ht="20.25">
      <c t="s" s="237" r="A270">
        <v>6</v>
      </c>
      <c s="268" r="B270"/>
      <c t="s" s="237" r="C270">
        <v>18</v>
      </c>
      <c t="s" s="237" r="D270">
        <v>121</v>
      </c>
      <c t="s" s="237" r="E270">
        <v>122</v>
      </c>
      <c t="s" s="237" r="F270">
        <v>13</v>
      </c>
      <c t="b" s="121" r="G270">
        <v>1</v>
      </c>
      <c s="66" r="H270">
        <v>0</v>
      </c>
      <c r="I270">
        <v>0</v>
      </c>
      <c r="J270">
        <v>0</v>
      </c>
      <c r="K270">
        <v>0</v>
      </c>
      <c r="L270">
        <v>0</v>
      </c>
      <c r="M270">
        <v>0</v>
      </c>
      <c s="305" r="N270">
        <v>0</v>
      </c>
      <c s="305" r="O270">
        <v>0</v>
      </c>
      <c s="305" r="P270">
        <v>0</v>
      </c>
      <c s="305" r="Q270"/>
      <c s="96" r="AB270"/>
      <c s="273" r="AC270"/>
      <c s="96" r="AG270"/>
      <c s="273" r="AH270"/>
    </row>
    <row customHeight="1" r="271" ht="20.25">
      <c t="s" s="283" r="A271">
        <v>6</v>
      </c>
      <c s="205" r="B271"/>
      <c t="s" s="283" r="C271">
        <v>63</v>
      </c>
      <c t="s" s="283" r="D271">
        <v>121</v>
      </c>
      <c t="s" s="283" r="E271">
        <v>122</v>
      </c>
      <c t="s" s="283" r="F271">
        <v>16</v>
      </c>
      <c t="b" s="191" r="G271">
        <v>1</v>
      </c>
      <c s="66" r="H271">
        <v>20</v>
      </c>
      <c r="I271">
        <v>20</v>
      </c>
      <c r="J271">
        <v>20</v>
      </c>
      <c r="K271">
        <v>20</v>
      </c>
      <c r="L271">
        <v>20</v>
      </c>
      <c r="M271">
        <v>10</v>
      </c>
      <c s="305" r="N271">
        <v>10</v>
      </c>
      <c s="305" r="O271">
        <f>10-8</f>
        <v>2</v>
      </c>
      <c s="305" r="P271">
        <v>0</v>
      </c>
      <c s="305" r="Q271"/>
      <c s="96" r="AB271"/>
      <c s="273" r="AC271"/>
      <c s="96" r="AG271"/>
      <c s="273" r="AH271"/>
    </row>
    <row customHeight="1" r="272" ht="20.25">
      <c t="s" s="237" r="A272">
        <v>6</v>
      </c>
      <c s="268" r="B272"/>
      <c t="s" s="237" r="C272">
        <v>7</v>
      </c>
      <c t="s" s="237" r="D272">
        <v>121</v>
      </c>
      <c t="s" s="237" r="E272">
        <v>122</v>
      </c>
      <c t="s" s="237" r="F272">
        <v>10</v>
      </c>
      <c t="b" s="121" r="G272">
        <v>1</v>
      </c>
      <c s="66" r="H272">
        <v>16</v>
      </c>
      <c r="I272">
        <v>16</v>
      </c>
      <c r="J272">
        <v>16</v>
      </c>
      <c r="K272">
        <v>8</v>
      </c>
      <c r="L272">
        <v>8</v>
      </c>
      <c r="M272">
        <v>8</v>
      </c>
      <c s="305" r="N272">
        <v>8</v>
      </c>
      <c s="305" r="O272">
        <v>8</v>
      </c>
      <c s="305" r="P272">
        <v>4</v>
      </c>
      <c s="305" r="Q272"/>
      <c s="96" r="AB272"/>
      <c s="273" r="AC272"/>
      <c s="96" r="AG272"/>
      <c s="273" r="AH272"/>
    </row>
    <row customHeight="1" r="273" ht="20.25">
      <c t="s" s="237" r="A273">
        <v>6</v>
      </c>
      <c s="268" r="B273"/>
      <c t="s" s="237" r="C273">
        <v>26</v>
      </c>
      <c t="s" s="237" r="D273">
        <v>121</v>
      </c>
      <c t="s" s="237" r="E273">
        <v>122</v>
      </c>
      <c t="s" s="237" r="F273">
        <v>27</v>
      </c>
      <c t="b" s="121" r="G273">
        <v>1</v>
      </c>
      <c s="66" r="H273">
        <v>8</v>
      </c>
      <c r="I273">
        <v>8</v>
      </c>
      <c r="J273">
        <v>0</v>
      </c>
      <c r="K273">
        <v>16</v>
      </c>
      <c r="L273">
        <v>16</v>
      </c>
      <c r="M273">
        <v>16</v>
      </c>
      <c s="305" r="N273">
        <v>0</v>
      </c>
      <c s="305" r="O273">
        <v>8</v>
      </c>
      <c s="305" r="P273">
        <v>8</v>
      </c>
      <c s="305" r="Q273"/>
      <c s="96" r="AB273"/>
      <c s="273" r="AC273"/>
      <c s="96" r="AG273"/>
      <c s="273" r="AH273"/>
    </row>
    <row customHeight="1" r="274" ht="20.25">
      <c t="s" s="237" r="A274">
        <v>6</v>
      </c>
      <c s="268" r="B274"/>
      <c t="s" s="237" r="C274">
        <v>44</v>
      </c>
      <c t="s" s="237" r="D274">
        <v>121</v>
      </c>
      <c t="s" s="237" r="E274">
        <v>122</v>
      </c>
      <c t="s" s="237" r="F274">
        <v>10</v>
      </c>
      <c t="b" s="121" r="G274">
        <v>1</v>
      </c>
      <c s="66" r="H274">
        <f>16-8</f>
        <v>8</v>
      </c>
      <c r="I274">
        <v>16</v>
      </c>
      <c r="J274">
        <v>16</v>
      </c>
      <c r="K274">
        <v>16</v>
      </c>
      <c r="L274">
        <v>16</v>
      </c>
      <c r="M274">
        <v>16</v>
      </c>
      <c s="305" r="N274">
        <v>16</v>
      </c>
      <c s="305" r="O274">
        <v>16</v>
      </c>
      <c s="305" r="P274">
        <v>8</v>
      </c>
      <c s="305" r="Q274"/>
    </row>
    <row customHeight="1" r="275" ht="20.25">
      <c t="s" s="283" r="A275">
        <v>6</v>
      </c>
      <c s="205" r="B275"/>
      <c t="s" s="283" r="C275">
        <v>45</v>
      </c>
      <c t="s" s="283" r="D275">
        <v>121</v>
      </c>
      <c t="s" s="283" r="E275">
        <v>122</v>
      </c>
      <c t="s" s="283" r="F275">
        <v>32</v>
      </c>
      <c t="b" s="191" r="G275">
        <v>1</v>
      </c>
      <c s="66" r="H275">
        <f>20-4</f>
        <v>16</v>
      </c>
      <c r="I275">
        <v>20</v>
      </c>
      <c r="J275">
        <v>20</v>
      </c>
      <c r="K275">
        <v>8</v>
      </c>
      <c r="L275">
        <v>4</v>
      </c>
      <c s="96" r="M275">
        <v>4</v>
      </c>
      <c s="66" r="N275">
        <v>4</v>
      </c>
      <c s="305" r="O275">
        <v>0</v>
      </c>
      <c s="305" r="P275">
        <v>0</v>
      </c>
      <c s="305" r="Q275"/>
    </row>
    <row customHeight="1" r="276" ht="20.25">
      <c t="s" s="283" r="A276">
        <v>6</v>
      </c>
      <c s="205" r="B276"/>
      <c t="s" s="283" r="C276">
        <v>39</v>
      </c>
      <c t="s" s="283" r="D276">
        <v>121</v>
      </c>
      <c t="s" s="283" r="E276">
        <v>122</v>
      </c>
      <c t="s" s="283" r="F276">
        <v>32</v>
      </c>
      <c t="b" s="191" r="G276">
        <v>1</v>
      </c>
      <c s="66" r="H276">
        <f>40-8</f>
        <v>32</v>
      </c>
      <c r="I276">
        <v>40</v>
      </c>
      <c r="J276">
        <v>40</v>
      </c>
      <c r="K276">
        <v>40</v>
      </c>
      <c r="L276">
        <v>40</v>
      </c>
      <c s="96" r="M276">
        <v>40</v>
      </c>
      <c s="66" r="N276">
        <v>0</v>
      </c>
      <c s="305" r="O276">
        <v>40</v>
      </c>
      <c s="305" r="P276">
        <v>20</v>
      </c>
      <c s="305" r="Q276"/>
    </row>
    <row customHeight="1" r="277" ht="20.25">
      <c t="s" s="283" r="A277">
        <v>6</v>
      </c>
      <c s="205" r="B277"/>
      <c t="s" s="283" r="C277">
        <v>101</v>
      </c>
      <c t="s" s="283" r="D277">
        <v>121</v>
      </c>
      <c t="s" s="283" r="E277">
        <v>122</v>
      </c>
      <c t="s" s="283" r="F277">
        <v>16</v>
      </c>
      <c t="b" s="191" r="G277">
        <v>1</v>
      </c>
      <c s="66" r="H277">
        <v>0</v>
      </c>
      <c r="I277">
        <v>0</v>
      </c>
      <c r="J277">
        <v>0</v>
      </c>
      <c r="K277">
        <v>0</v>
      </c>
      <c r="L277">
        <v>0</v>
      </c>
      <c r="M277">
        <v>0</v>
      </c>
      <c s="305" r="N277">
        <v>0</v>
      </c>
      <c s="305" r="O277">
        <v>0</v>
      </c>
      <c s="305" r="P277">
        <v>0</v>
      </c>
      <c s="305" r="Q277"/>
      <c s="96" r="AU277"/>
      <c s="273" r="AV277"/>
    </row>
    <row customHeight="1" r="278" ht="20.25">
      <c t="s" s="283" r="A278">
        <v>6</v>
      </c>
      <c s="283" r="B278"/>
      <c t="s" s="283" r="C278">
        <v>44</v>
      </c>
      <c t="s" s="283" r="D278">
        <v>121</v>
      </c>
      <c t="s" s="283" r="E278">
        <v>123</v>
      </c>
      <c t="s" s="283" r="F278">
        <v>10</v>
      </c>
      <c t="b" s="191" r="G278">
        <v>1</v>
      </c>
      <c s="66" r="H278"/>
      <c s="305" r="N278"/>
      <c s="305" r="O278"/>
      <c s="305" r="P278"/>
      <c r="Q278">
        <v>10</v>
      </c>
      <c s="305" r="R278">
        <v>8</v>
      </c>
      <c s="305" r="S278">
        <v>8</v>
      </c>
      <c s="305" r="T278">
        <v>4</v>
      </c>
      <c s="305" r="U278">
        <f>0+4</f>
        <v>4</v>
      </c>
      <c s="305" r="V278">
        <v>0</v>
      </c>
      <c s="305" r="W278">
        <f>0+4</f>
        <v>4</v>
      </c>
      <c s="12" r="X278">
        <f>0+4</f>
        <v>4</v>
      </c>
      <c s="305" r="Y278">
        <v>0</v>
      </c>
      <c s="305" r="Z278"/>
      <c s="305" r="AA278"/>
      <c s="305" r="AB278"/>
      <c s="305" r="AC278"/>
      <c s="305" r="AD278"/>
      <c s="305" r="AE278"/>
      <c s="96" r="BG278"/>
      <c s="273" r="BH278"/>
    </row>
    <row customHeight="1" r="279" ht="20.25">
      <c t="s" s="283" r="A279">
        <v>6</v>
      </c>
      <c s="283" r="B279"/>
      <c t="s" s="283" r="C279">
        <v>7</v>
      </c>
      <c t="s" s="283" r="D279">
        <v>121</v>
      </c>
      <c t="s" s="283" r="E279">
        <v>123</v>
      </c>
      <c t="s" s="283" r="F279">
        <v>10</v>
      </c>
      <c t="b" s="191" r="G279">
        <v>1</v>
      </c>
      <c s="66" r="H279"/>
      <c s="305" r="N279"/>
      <c s="305" r="O279"/>
      <c s="305" r="P279"/>
      <c s="305" r="Q279">
        <v>4</v>
      </c>
      <c s="305" r="R279">
        <v>2</v>
      </c>
      <c s="305" r="S279">
        <v>2</v>
      </c>
      <c s="305" r="T279">
        <v>1</v>
      </c>
      <c s="305" r="U279">
        <v>0</v>
      </c>
      <c s="305" r="V279">
        <v>0</v>
      </c>
      <c s="305" r="W279">
        <v>0</v>
      </c>
      <c s="12" r="X279">
        <v>0</v>
      </c>
      <c s="305" r="Y279">
        <v>0</v>
      </c>
      <c s="305" r="Z279"/>
      <c s="305" r="AA279"/>
      <c s="305" r="AB279"/>
      <c s="337" r="AC279"/>
      <c s="66" r="AD279"/>
      <c s="305" r="AE279"/>
      <c s="96" r="BG279"/>
      <c s="273" r="BH279"/>
    </row>
    <row customHeight="1" r="280" ht="20.25">
      <c t="s" s="283" r="A280">
        <v>6</v>
      </c>
      <c s="283" r="B280"/>
      <c t="s" s="283" r="C280">
        <v>39</v>
      </c>
      <c t="s" s="283" r="D280">
        <v>121</v>
      </c>
      <c t="s" s="283" r="E280">
        <v>123</v>
      </c>
      <c t="s" s="283" r="F280">
        <v>32</v>
      </c>
      <c t="b" s="191" r="G280">
        <v>1</v>
      </c>
      <c s="66" r="H280"/>
      <c s="305" r="N280"/>
      <c s="305" r="O280"/>
      <c s="305" r="P280"/>
      <c r="Q280">
        <v>40</v>
      </c>
      <c s="305" r="R280">
        <v>40</v>
      </c>
      <c s="305" r="S280">
        <v>20</v>
      </c>
      <c s="305" r="T280">
        <f>12+28</f>
        <v>40</v>
      </c>
      <c s="305" r="U280">
        <f>0+40</f>
        <v>40</v>
      </c>
      <c s="305" r="V280">
        <f>0+20</f>
        <v>20</v>
      </c>
      <c s="305" r="W280">
        <v>0</v>
      </c>
      <c s="12" r="X280">
        <f>(0+15)+5</f>
        <v>20</v>
      </c>
      <c s="305" r="Y280">
        <f>0+16</f>
        <v>16</v>
      </c>
      <c s="305" r="Z280"/>
      <c s="305" r="AA280"/>
      <c s="305" r="AB280"/>
      <c s="305" r="AC280"/>
      <c s="305" r="AD280"/>
      <c s="305" r="AE280"/>
    </row>
    <row customHeight="1" r="281" ht="20.25">
      <c t="s" s="283" r="A281">
        <v>6</v>
      </c>
      <c s="283" r="B281"/>
      <c t="s" s="283" r="C281">
        <v>51</v>
      </c>
      <c t="s" s="283" r="D281">
        <v>121</v>
      </c>
      <c t="s" s="283" r="E281">
        <v>123</v>
      </c>
      <c t="s" s="283" r="F281">
        <v>32</v>
      </c>
      <c t="b" s="191" r="G281">
        <v>1</v>
      </c>
      <c s="66" r="H281"/>
      <c s="96" r="L281"/>
      <c s="273" r="M281"/>
      <c s="305" r="N281"/>
      <c s="305" r="O281"/>
      <c s="337" r="P281"/>
      <c s="129" r="Q281">
        <v>10</v>
      </c>
      <c s="273" r="R281">
        <v>0</v>
      </c>
      <c r="S281">
        <v>0</v>
      </c>
      <c s="305" r="T281">
        <v>0</v>
      </c>
      <c s="305" r="U281">
        <v>0</v>
      </c>
      <c s="305" r="V281">
        <v>0</v>
      </c>
      <c s="305" r="W281">
        <v>0</v>
      </c>
      <c s="12" r="X281">
        <v>0</v>
      </c>
      <c s="305" r="Y281">
        <v>0</v>
      </c>
      <c s="305" r="Z281"/>
      <c s="305" r="AA281"/>
      <c s="305" r="AB281"/>
      <c s="305" r="AC281"/>
      <c s="305" r="AD281"/>
      <c s="305" r="AE281"/>
    </row>
    <row customHeight="1" r="282" ht="20.25">
      <c t="s" s="283" r="A282">
        <v>6</v>
      </c>
      <c s="283" r="B282"/>
      <c t="s" s="283" r="C282">
        <v>26</v>
      </c>
      <c t="s" s="283" r="D282">
        <v>121</v>
      </c>
      <c t="s" s="283" r="E282">
        <v>123</v>
      </c>
      <c t="s" s="283" r="F282">
        <v>27</v>
      </c>
      <c t="b" s="191" r="G282">
        <v>1</v>
      </c>
      <c s="66" r="H282"/>
      <c s="96" r="L282"/>
      <c s="273" r="M282"/>
      <c s="305" r="N282"/>
      <c s="305" r="O282"/>
      <c s="337" r="P282"/>
      <c s="129" r="Q282">
        <v>0</v>
      </c>
      <c s="273" r="R282">
        <v>0</v>
      </c>
      <c r="S282">
        <v>0</v>
      </c>
      <c s="305" r="T282">
        <v>0</v>
      </c>
      <c s="305" r="U282">
        <v>0</v>
      </c>
      <c s="305" r="V282">
        <v>0</v>
      </c>
      <c s="305" r="W282">
        <v>0</v>
      </c>
      <c s="12" r="X282">
        <v>0</v>
      </c>
      <c s="305" r="Y282">
        <v>0</v>
      </c>
      <c s="305" r="Z282"/>
      <c s="305" r="AA282"/>
      <c s="305" r="AB282"/>
      <c s="305" r="AC282"/>
      <c s="305" r="AD282"/>
      <c s="305" r="AE282"/>
    </row>
    <row customHeight="1" r="283" ht="20.25">
      <c t="s" s="157" r="A283">
        <v>55</v>
      </c>
      <c s="157" r="B283"/>
      <c t="s" s="157" r="C283">
        <v>7</v>
      </c>
      <c t="s" s="157" r="D283">
        <v>124</v>
      </c>
      <c t="s" s="157" r="E283">
        <v>125</v>
      </c>
      <c t="s" s="157" r="F283">
        <v>10</v>
      </c>
      <c t="b" s="220" r="G283">
        <v>0</v>
      </c>
      <c s="221" r="H283"/>
      <c s="281" r="I283"/>
      <c s="281" r="J283"/>
      <c s="281" r="K283"/>
      <c s="281" r="L283"/>
      <c s="281" r="M283"/>
      <c s="112" r="N283"/>
      <c s="112" r="O283"/>
      <c s="112" r="P283"/>
      <c s="281" r="Q283"/>
      <c s="281" r="R283"/>
      <c s="281" r="S283"/>
      <c s="112" r="T283"/>
      <c s="112" r="U283"/>
      <c s="112" r="V283"/>
      <c s="112" r="W283"/>
      <c s="112" r="X283"/>
      <c s="112" r="Y283"/>
      <c s="112" r="Z283"/>
      <c s="112" r="AA283"/>
      <c s="112" r="AB283">
        <v>0</v>
      </c>
      <c s="112" r="AC283">
        <v>0</v>
      </c>
      <c s="112" r="AD283">
        <v>0</v>
      </c>
      <c s="112" r="AE283">
        <v>0</v>
      </c>
      <c s="107" r="AF283">
        <v>0</v>
      </c>
      <c s="107" r="AG283">
        <v>0</v>
      </c>
      <c s="281" r="AH283"/>
      <c s="281" r="AI283"/>
      <c s="281" r="AJ283"/>
      <c s="281" r="AK283"/>
      <c s="281" r="AL283"/>
      <c s="281" r="AM283"/>
      <c s="281" r="AN283"/>
      <c s="281" r="AO283"/>
      <c s="281" r="AP283"/>
      <c s="281" r="AQ283"/>
      <c s="281" r="AR283"/>
      <c s="281" r="AS283"/>
      <c s="281" r="AT283"/>
      <c s="281" r="AU283"/>
      <c s="281" r="AV283"/>
      <c s="281" r="AW283"/>
      <c s="281" r="AX283"/>
      <c s="281" r="AY283"/>
      <c s="281" r="AZ283"/>
      <c s="281" r="BA283"/>
      <c s="281" r="BB283"/>
      <c s="281" r="BC283"/>
      <c s="281" r="BD283"/>
      <c s="281" r="BE283"/>
      <c s="281" r="BF283"/>
      <c s="331" r="BG283"/>
      <c s="327" r="BH283"/>
      <c s="261" r="BI283"/>
      <c s="281" r="BJ283"/>
      <c s="281" r="BK283"/>
      <c s="281" r="BL283"/>
    </row>
    <row customHeight="1" r="284" ht="20.25">
      <c t="s" s="157" r="A284">
        <v>55</v>
      </c>
      <c s="157" r="B284"/>
      <c t="s" s="157" r="C284">
        <v>12</v>
      </c>
      <c t="s" s="157" r="D284">
        <v>124</v>
      </c>
      <c t="s" s="157" r="E284">
        <v>125</v>
      </c>
      <c t="s" s="157" r="F284">
        <v>13</v>
      </c>
      <c t="b" s="220" r="G284">
        <v>0</v>
      </c>
      <c s="221" r="H284"/>
      <c s="281" r="I284"/>
      <c s="281" r="J284"/>
      <c s="281" r="K284"/>
      <c s="281" r="L284"/>
      <c s="281" r="M284"/>
      <c s="112" r="N284"/>
      <c s="112" r="O284"/>
      <c s="112" r="P284"/>
      <c s="281" r="Q284"/>
      <c s="281" r="R284"/>
      <c s="281" r="S284"/>
      <c s="112" r="T284"/>
      <c s="112" r="U284"/>
      <c s="112" r="V284"/>
      <c s="112" r="W284"/>
      <c s="112" r="X284"/>
      <c s="112" r="Y284"/>
      <c s="112" r="Z284"/>
      <c s="112" r="AA284"/>
      <c s="112" r="AB284">
        <v>0</v>
      </c>
      <c s="112" r="AC284">
        <v>0</v>
      </c>
      <c s="112" r="AD284">
        <v>0</v>
      </c>
      <c s="112" r="AE284">
        <v>0</v>
      </c>
      <c s="107" r="AF284">
        <v>0</v>
      </c>
      <c s="107" r="AG284">
        <v>0</v>
      </c>
      <c s="281" r="AH284"/>
      <c s="281" r="AI284"/>
      <c s="281" r="AJ284"/>
      <c s="281" r="AK284"/>
      <c s="281" r="AL284"/>
      <c s="281" r="AM284"/>
      <c s="281" r="AN284"/>
      <c s="281" r="AO284"/>
      <c s="281" r="AP284"/>
      <c s="281" r="AQ284"/>
      <c s="281" r="AR284"/>
      <c s="281" r="AS284"/>
      <c s="281" r="AT284"/>
      <c s="281" r="AU284"/>
      <c s="281" r="AV284"/>
      <c s="281" r="AW284"/>
      <c s="281" r="AX284"/>
      <c s="281" r="AY284"/>
      <c s="281" r="AZ284"/>
      <c s="281" r="BA284"/>
      <c s="281" r="BB284"/>
      <c s="281" r="BC284"/>
      <c s="281" r="BD284"/>
      <c s="281" r="BE284"/>
      <c s="281" r="BF284"/>
      <c s="281" r="BG284"/>
      <c s="331" r="BH284"/>
      <c s="261" r="BI284"/>
      <c s="331" r="BJ284"/>
      <c s="261" r="BK284"/>
      <c s="281" r="BL284"/>
    </row>
    <row customHeight="1" r="285" ht="20.25">
      <c t="s" s="283" r="A285">
        <v>6</v>
      </c>
      <c s="283" r="B285"/>
      <c t="s" s="344" r="C285">
        <v>18</v>
      </c>
      <c t="s" s="283" r="D285">
        <v>126</v>
      </c>
      <c t="s" s="283" r="E285">
        <v>127</v>
      </c>
      <c t="s" s="283" r="F285">
        <v>13</v>
      </c>
      <c t="b" s="191" r="G285">
        <v>0</v>
      </c>
      <c s="66" r="H285">
        <f>10-10</f>
        <v>0</v>
      </c>
      <c s="305" r="I285">
        <v>10</v>
      </c>
      <c s="305" r="J285">
        <v>10</v>
      </c>
      <c s="305" r="K285">
        <v>10</v>
      </c>
      <c s="305" r="L285">
        <v>4</v>
      </c>
      <c s="305" r="N285"/>
      <c s="305" r="O285"/>
      <c s="305" r="P285"/>
      <c s="305" r="Q285"/>
      <c s="192" r="X285"/>
      <c s="96" r="AT285"/>
      <c s="273" r="AU285"/>
    </row>
    <row customHeight="1" r="286" ht="20.25">
      <c t="s" s="283" r="A286">
        <v>6</v>
      </c>
      <c s="283" r="B286"/>
      <c t="s" s="344" r="C286">
        <v>7</v>
      </c>
      <c t="s" s="283" r="D286">
        <v>126</v>
      </c>
      <c t="s" s="283" r="E286">
        <v>127</v>
      </c>
      <c t="s" s="283" r="F286">
        <v>10</v>
      </c>
      <c t="b" s="191" r="G286">
        <v>0</v>
      </c>
      <c s="66" r="H286">
        <v>0</v>
      </c>
      <c s="305" r="I286">
        <v>0</v>
      </c>
      <c s="305" r="J286">
        <v>0</v>
      </c>
      <c s="305" r="K286">
        <v>0</v>
      </c>
      <c s="305" r="L286">
        <v>0</v>
      </c>
      <c s="305" r="N286"/>
      <c s="305" r="O286"/>
      <c s="305" r="P286"/>
      <c s="305" r="Q286"/>
      <c s="192" r="X286"/>
    </row>
    <row customHeight="1" r="287" ht="20.25">
      <c t="s" s="67" r="A287">
        <v>6</v>
      </c>
      <c s="67" r="B287"/>
      <c t="s" s="67" r="C287">
        <v>20</v>
      </c>
      <c t="s" s="67" r="D287">
        <v>128</v>
      </c>
      <c t="s" s="67" r="E287">
        <v>129</v>
      </c>
      <c t="s" s="67" r="F287">
        <v>10</v>
      </c>
      <c t="b" s="191" r="G287">
        <v>1</v>
      </c>
      <c s="315" r="H287">
        <v>0</v>
      </c>
      <c s="12" r="I287">
        <v>0</v>
      </c>
      <c s="305" r="N287"/>
    </row>
    <row customHeight="1" r="288" ht="20.25">
      <c t="s" s="67" r="A288">
        <v>6</v>
      </c>
      <c s="67" r="B288"/>
      <c t="s" s="67" r="C288">
        <v>18</v>
      </c>
      <c t="s" s="67" r="D288">
        <v>128</v>
      </c>
      <c t="s" s="67" r="E288">
        <v>129</v>
      </c>
      <c t="s" s="67" r="F288">
        <v>13</v>
      </c>
      <c t="b" s="191" r="G288">
        <v>1</v>
      </c>
      <c s="315" r="H288">
        <v>0</v>
      </c>
      <c s="12" r="I288">
        <v>0</v>
      </c>
      <c s="305" r="N288"/>
    </row>
    <row customHeight="1" r="289" ht="20.25">
      <c t="s" s="67" r="A289">
        <v>6</v>
      </c>
      <c s="67" r="B289"/>
      <c t="s" s="67" r="C289">
        <v>12</v>
      </c>
      <c t="s" s="67" r="D289">
        <v>128</v>
      </c>
      <c t="s" s="67" r="E289">
        <v>129</v>
      </c>
      <c t="s" s="67" r="F289">
        <v>13</v>
      </c>
      <c t="b" s="191" r="G289">
        <v>1</v>
      </c>
      <c s="315" r="H289">
        <v>0</v>
      </c>
      <c s="12" r="I289">
        <v>0</v>
      </c>
      <c s="305" r="N289"/>
    </row>
    <row customHeight="1" r="290" ht="20.25">
      <c t="s" s="67" r="A290">
        <v>6</v>
      </c>
      <c s="67" r="B290"/>
      <c t="s" s="344" r="C290">
        <v>63</v>
      </c>
      <c t="s" s="67" r="D290">
        <v>128</v>
      </c>
      <c t="s" s="67" r="E290">
        <v>129</v>
      </c>
      <c t="s" s="67" r="F290">
        <v>16</v>
      </c>
      <c t="b" s="191" r="G290">
        <v>1</v>
      </c>
      <c s="315" r="H290">
        <v>0</v>
      </c>
      <c s="12" r="I290">
        <v>0</v>
      </c>
      <c s="305" r="N290"/>
    </row>
    <row customHeight="1" r="291" ht="20.25">
      <c t="s" s="67" r="A291">
        <v>6</v>
      </c>
      <c s="67" r="B291"/>
      <c t="s" s="67" r="C291">
        <v>7</v>
      </c>
      <c t="s" s="67" r="D291">
        <v>128</v>
      </c>
      <c t="s" s="67" r="E291">
        <v>129</v>
      </c>
      <c t="s" s="67" r="F291">
        <v>10</v>
      </c>
      <c t="b" s="191" r="G291">
        <v>1</v>
      </c>
      <c s="315" r="H291">
        <v>0</v>
      </c>
      <c s="12" r="I291">
        <v>0</v>
      </c>
      <c s="305" r="N291"/>
    </row>
    <row customHeight="1" r="292" ht="20.25">
      <c t="s" s="67" r="A292">
        <v>6</v>
      </c>
      <c s="67" r="B292"/>
      <c t="s" s="67" r="C292">
        <v>26</v>
      </c>
      <c t="s" s="67" r="D292">
        <v>128</v>
      </c>
      <c t="s" s="67" r="E292">
        <v>129</v>
      </c>
      <c t="s" s="67" r="F292">
        <v>27</v>
      </c>
      <c t="b" s="191" r="G292">
        <v>1</v>
      </c>
      <c s="315" r="H292">
        <v>0</v>
      </c>
      <c s="12" r="I292">
        <v>0</v>
      </c>
      <c s="305" r="N292"/>
      <c s="96" r="AT292"/>
      <c s="273" r="AU292"/>
    </row>
    <row customHeight="1" r="293" ht="20.25">
      <c t="s" s="67" r="A293">
        <v>6</v>
      </c>
      <c s="67" r="B293"/>
      <c t="s" s="67" r="C293">
        <v>28</v>
      </c>
      <c t="s" s="67" r="D293">
        <v>128</v>
      </c>
      <c t="s" s="67" r="E293">
        <v>129</v>
      </c>
      <c t="s" s="67" r="F293">
        <v>10</v>
      </c>
      <c t="b" s="191" r="G293">
        <v>1</v>
      </c>
      <c s="315" r="H293">
        <v>0</v>
      </c>
      <c s="12" r="I293">
        <f>0+4</f>
        <v>4</v>
      </c>
      <c s="305" r="N293"/>
      <c s="96" r="AT293"/>
      <c s="273" r="AU293"/>
    </row>
    <row customHeight="1" r="294" ht="20.25">
      <c t="s" s="67" r="A294">
        <v>6</v>
      </c>
      <c s="67" r="B294"/>
      <c t="s" s="344" r="C294">
        <v>71</v>
      </c>
      <c t="s" s="67" r="D294">
        <v>128</v>
      </c>
      <c t="s" s="67" r="E294">
        <v>129</v>
      </c>
      <c t="s" s="67" r="F294">
        <v>32</v>
      </c>
      <c t="b" s="191" r="G294">
        <v>1</v>
      </c>
      <c s="315" r="H294">
        <f>0+32</f>
        <v>32</v>
      </c>
      <c s="12" r="I294">
        <f>0+16</f>
        <v>16</v>
      </c>
      <c s="305" r="N294"/>
      <c s="96" r="AT294"/>
      <c s="273" r="AU294"/>
    </row>
    <row customHeight="1" r="295" ht="20.25">
      <c t="s" s="67" r="A295">
        <v>6</v>
      </c>
      <c s="67" r="B295"/>
      <c t="s" s="344" r="C295">
        <v>101</v>
      </c>
      <c t="s" s="67" r="D295">
        <v>128</v>
      </c>
      <c t="s" s="67" r="E295">
        <v>129</v>
      </c>
      <c t="s" s="67" r="F295">
        <v>16</v>
      </c>
      <c t="b" s="191" r="G295">
        <v>1</v>
      </c>
      <c s="315" r="H295">
        <v>0</v>
      </c>
      <c s="12" r="I295">
        <v>0</v>
      </c>
      <c s="305" r="N295"/>
      <c s="96" r="AT295"/>
      <c s="273" r="AU295"/>
    </row>
    <row customHeight="1" r="296" ht="20.25">
      <c t="s" s="67" r="A296">
        <v>6</v>
      </c>
      <c s="67" r="B296"/>
      <c t="s" s="344" r="C296">
        <v>48</v>
      </c>
      <c t="s" s="67" r="D296">
        <v>128</v>
      </c>
      <c t="s" s="67" r="E296">
        <v>129</v>
      </c>
      <c t="s" s="67" r="F296">
        <v>32</v>
      </c>
      <c t="b" s="191" r="G296">
        <v>1</v>
      </c>
      <c s="315" r="H296">
        <f>(0+25)-8</f>
        <v>17</v>
      </c>
      <c s="12" r="I296">
        <f>(0+25)-9</f>
        <v>16</v>
      </c>
      <c s="305" r="N296"/>
      <c s="96" r="AT296"/>
      <c s="273" r="AU296"/>
    </row>
    <row customHeight="1" r="297" ht="20.25">
      <c t="s" s="283" r="A297">
        <v>6</v>
      </c>
      <c s="283" r="B297"/>
      <c t="s" s="344" r="C297">
        <v>20</v>
      </c>
      <c t="s" s="283" r="D297">
        <v>128</v>
      </c>
      <c t="s" s="67" r="E297">
        <v>129</v>
      </c>
      <c t="s" s="283" r="F297">
        <v>10</v>
      </c>
      <c t="b" s="191" r="G297">
        <v>0</v>
      </c>
      <c s="66" r="H297"/>
      <c s="305" r="N297"/>
      <c s="305" r="O297"/>
      <c s="305" r="P297">
        <v>0</v>
      </c>
      <c s="305" r="Q297">
        <v>0</v>
      </c>
      <c s="305" r="R297">
        <v>0</v>
      </c>
      <c s="305" r="S297">
        <v>0</v>
      </c>
      <c s="305" r="T297">
        <v>0</v>
      </c>
      <c s="305" r="U297">
        <v>0</v>
      </c>
      <c s="305" r="V297"/>
      <c s="305" r="W297"/>
      <c s="192" r="X297"/>
      <c s="96" r="AT297"/>
      <c s="273" r="AU297"/>
    </row>
    <row customHeight="1" r="298" ht="20.25">
      <c t="s" s="283" r="A298">
        <v>6</v>
      </c>
      <c s="283" r="B298"/>
      <c t="s" s="344" r="C298">
        <v>28</v>
      </c>
      <c t="s" s="283" r="D298">
        <v>128</v>
      </c>
      <c t="s" s="67" r="E298">
        <v>129</v>
      </c>
      <c t="s" s="283" r="F298">
        <v>10</v>
      </c>
      <c t="b" s="191" r="G298">
        <v>0</v>
      </c>
      <c s="66" r="H298"/>
      <c s="305" r="N298"/>
      <c s="305" r="O298"/>
      <c s="305" r="P298">
        <f>0+4</f>
        <v>4</v>
      </c>
      <c s="305" r="Q298">
        <f>0+4</f>
        <v>4</v>
      </c>
      <c s="305" r="R298">
        <f>0+4</f>
        <v>4</v>
      </c>
      <c s="305" r="S298">
        <f>0+4</f>
        <v>4</v>
      </c>
      <c s="305" r="T298">
        <f>0+4</f>
        <v>4</v>
      </c>
      <c s="305" r="U298">
        <v>1</v>
      </c>
      <c s="305" r="V298"/>
      <c s="305" r="W298"/>
      <c s="96" r="AT298"/>
      <c s="273" r="AU298"/>
    </row>
    <row customHeight="1" r="299" ht="20.25">
      <c t="s" s="283" r="A299">
        <v>6</v>
      </c>
      <c s="283" r="B299"/>
      <c t="s" s="344" r="C299">
        <v>38</v>
      </c>
      <c t="s" s="283" r="D299">
        <v>128</v>
      </c>
      <c t="s" s="67" r="E299">
        <v>129</v>
      </c>
      <c t="s" s="283" r="F299">
        <v>32</v>
      </c>
      <c t="b" s="191" r="G299">
        <v>0</v>
      </c>
      <c s="66" r="H299"/>
      <c s="305" r="N299"/>
      <c s="305" r="O299"/>
      <c s="305" r="P299">
        <f>0+8</f>
        <v>8</v>
      </c>
      <c s="305" r="Q299">
        <f>0+8</f>
        <v>8</v>
      </c>
      <c s="305" r="R299">
        <f>0+8</f>
        <v>8</v>
      </c>
      <c s="305" r="S299">
        <v>0</v>
      </c>
      <c s="305" r="T299">
        <v>0</v>
      </c>
      <c s="305" r="U299">
        <v>0</v>
      </c>
      <c s="305" r="V299"/>
      <c s="305" r="W299"/>
      <c s="96" r="AT299"/>
      <c s="273" r="AU299"/>
    </row>
    <row customHeight="1" r="300" ht="20.25">
      <c t="s" s="283" r="A300">
        <v>6</v>
      </c>
      <c s="283" r="B300"/>
      <c t="s" s="344" r="C300">
        <v>48</v>
      </c>
      <c t="s" s="283" r="D300">
        <v>128</v>
      </c>
      <c t="s" s="67" r="E300">
        <v>129</v>
      </c>
      <c t="s" s="283" r="F300">
        <v>32</v>
      </c>
      <c t="b" s="191" r="G300">
        <v>0</v>
      </c>
      <c s="66" r="H300"/>
      <c s="305" r="N300"/>
      <c s="305" r="O300"/>
      <c s="305" r="P300">
        <f>0+16</f>
        <v>16</v>
      </c>
      <c s="305" r="Q300">
        <v>0</v>
      </c>
      <c s="305" r="R300">
        <v>0</v>
      </c>
      <c s="305" r="S300">
        <v>0</v>
      </c>
      <c s="305" r="T300">
        <v>0</v>
      </c>
      <c s="305" r="U300">
        <v>0</v>
      </c>
      <c s="305" r="V300"/>
      <c s="305" r="W300"/>
      <c s="96" r="AT300"/>
      <c s="273" r="AU300"/>
    </row>
    <row customHeight="1" r="301" ht="20.25">
      <c t="s" s="283" r="A301">
        <v>6</v>
      </c>
      <c s="283" r="B301"/>
      <c t="s" s="344" r="C301">
        <v>40</v>
      </c>
      <c t="s" s="283" r="D301">
        <v>128</v>
      </c>
      <c t="s" s="67" r="E301">
        <v>129</v>
      </c>
      <c t="s" s="283" r="F301">
        <v>32</v>
      </c>
      <c t="b" s="191" r="G301">
        <v>0</v>
      </c>
      <c s="66" r="H301"/>
      <c s="305" r="N301"/>
      <c s="305" r="O301"/>
      <c s="305" r="P301">
        <v>0</v>
      </c>
      <c s="305" r="Q301">
        <v>0</v>
      </c>
      <c s="305" r="R301">
        <v>16</v>
      </c>
      <c s="305" r="S301">
        <v>16</v>
      </c>
      <c s="305" r="T301">
        <v>16</v>
      </c>
      <c s="305" r="U301">
        <v>4</v>
      </c>
      <c s="305" r="V301"/>
      <c s="305" r="W301"/>
      <c s="96" r="AT301"/>
      <c s="273" r="AU301"/>
    </row>
    <row customHeight="1" r="302" ht="20.25">
      <c t="s" s="67" r="A302">
        <v>6</v>
      </c>
      <c s="67" r="B302"/>
      <c t="s" s="344" r="C302">
        <v>20</v>
      </c>
      <c t="s" s="67" r="D302">
        <v>130</v>
      </c>
      <c t="s" s="67" r="E302">
        <v>131</v>
      </c>
      <c t="s" s="67" r="F302">
        <v>10</v>
      </c>
      <c t="b" s="191" r="G302">
        <v>1</v>
      </c>
      <c s="66" r="H302">
        <v>0</v>
      </c>
      <c r="I302">
        <v>0</v>
      </c>
      <c r="J302">
        <v>0</v>
      </c>
      <c s="96" r="AT302"/>
      <c s="273" r="AU302"/>
    </row>
    <row customHeight="1" r="303" ht="20.25">
      <c t="s" s="67" r="A303">
        <v>6</v>
      </c>
      <c s="67" r="B303"/>
      <c t="s" s="344" r="C303">
        <v>77</v>
      </c>
      <c t="s" s="67" r="D303">
        <v>130</v>
      </c>
      <c t="s" s="67" r="E303">
        <v>131</v>
      </c>
      <c t="s" s="67" r="F303">
        <v>32</v>
      </c>
      <c t="b" s="191" r="G303">
        <v>1</v>
      </c>
      <c s="66" r="H303">
        <v>40</v>
      </c>
      <c r="I303">
        <v>40</v>
      </c>
      <c r="J303">
        <v>40</v>
      </c>
      <c s="96" r="AC303"/>
      <c s="273" r="AD303"/>
      <c s="96" r="AM303"/>
      <c s="273" r="AN303"/>
      <c s="96" r="AO303"/>
      <c s="273" r="AP303"/>
      <c s="96" r="AQ303"/>
      <c s="129" r="AR303"/>
      <c s="129" r="AS303"/>
      <c s="129" r="AT303"/>
      <c s="273" r="AU303"/>
    </row>
    <row customHeight="1" r="304" ht="20.25">
      <c t="s" s="248" r="A304">
        <v>55</v>
      </c>
      <c s="16" r="B304"/>
      <c t="s" s="196" r="C304">
        <v>20</v>
      </c>
      <c t="s" s="196" r="D304">
        <v>132</v>
      </c>
      <c t="s" s="196" r="E304">
        <v>133</v>
      </c>
      <c t="s" s="196" r="F304">
        <v>10</v>
      </c>
      <c t="b" s="266" r="G304">
        <v>0</v>
      </c>
      <c s="6" r="H304"/>
      <c s="4" r="I304"/>
      <c s="4" r="J304"/>
      <c s="4" r="K304"/>
      <c s="110" r="L304"/>
      <c s="259" r="M304"/>
      <c s="336" r="N304"/>
      <c s="336" r="O304"/>
      <c s="154" r="P304"/>
      <c s="1" r="Q304"/>
      <c s="259" r="R304"/>
      <c s="4" r="S304"/>
      <c s="336" r="T304"/>
      <c s="336" r="U304"/>
      <c s="336" r="V304"/>
      <c s="336" r="W304"/>
      <c s="336" r="X304"/>
      <c s="336" r="Y304"/>
      <c s="336" r="Z304"/>
      <c s="336" r="AA304"/>
      <c s="336" r="AB304"/>
      <c s="336" r="AC304"/>
      <c s="336" r="AD304"/>
      <c s="336" r="AE304"/>
      <c s="4" r="AF304"/>
      <c s="4" r="AG304"/>
      <c s="4" r="AH304"/>
      <c s="4" r="AI304"/>
      <c s="4" r="AJ304"/>
      <c s="4" r="AK304"/>
      <c s="4" r="AL304"/>
      <c s="4" r="AM304"/>
      <c s="4" r="AN304"/>
      <c s="4" r="AO304"/>
      <c s="4" r="AP304"/>
      <c s="4" r="AQ304"/>
      <c s="4" r="AR304"/>
      <c s="4" r="AS304">
        <v>0</v>
      </c>
      <c s="4" r="AT304">
        <v>0</v>
      </c>
      <c s="4" r="AU304">
        <v>0</v>
      </c>
      <c s="4" r="AV304">
        <v>0</v>
      </c>
      <c s="4" r="AW304">
        <v>0</v>
      </c>
      <c s="4" r="AX304">
        <v>0</v>
      </c>
      <c s="4" r="AY304">
        <v>0</v>
      </c>
      <c s="4" r="AZ304">
        <v>0</v>
      </c>
      <c s="4" r="BA304">
        <v>0</v>
      </c>
      <c s="4" r="BB304">
        <v>0</v>
      </c>
      <c s="4" r="BC304">
        <v>0</v>
      </c>
      <c s="4" r="BD304">
        <v>0</v>
      </c>
      <c s="4" r="BE304">
        <v>0</v>
      </c>
      <c s="4" r="BF304">
        <v>0</v>
      </c>
      <c s="4" r="BG304">
        <v>0</v>
      </c>
      <c s="4" r="BH304">
        <v>0</v>
      </c>
      <c s="4" r="BI304">
        <v>0</v>
      </c>
      <c s="4" r="BJ304">
        <v>0</v>
      </c>
      <c s="365" r="BK304"/>
      <c s="4" r="BL304"/>
      <c s="4" r="BM304"/>
      <c s="4" r="BN304"/>
      <c s="4" r="BO304"/>
      <c s="4" r="BP304"/>
      <c s="4" r="BQ304"/>
      <c s="4" r="BR304"/>
      <c s="4" r="BS304"/>
    </row>
    <row customHeight="1" r="305" ht="20.25">
      <c t="s" s="248" r="A305">
        <v>55</v>
      </c>
      <c s="16" r="B305"/>
      <c t="s" s="196" r="C305">
        <v>7</v>
      </c>
      <c t="s" s="196" r="D305">
        <v>132</v>
      </c>
      <c t="s" s="196" r="E305">
        <v>133</v>
      </c>
      <c t="s" s="196" r="F305">
        <v>10</v>
      </c>
      <c t="b" s="266" r="G305">
        <v>0</v>
      </c>
      <c s="6" r="H305"/>
      <c s="4" r="I305"/>
      <c s="4" r="J305"/>
      <c s="4" r="K305"/>
      <c s="110" r="L305"/>
      <c s="259" r="M305"/>
      <c s="336" r="N305"/>
      <c s="336" r="O305"/>
      <c s="154" r="P305"/>
      <c s="1" r="Q305"/>
      <c s="259" r="R305"/>
      <c s="4" r="S305"/>
      <c s="336" r="T305"/>
      <c s="336" r="U305"/>
      <c s="336" r="V305"/>
      <c s="336" r="W305"/>
      <c s="336" r="X305"/>
      <c s="336" r="Y305"/>
      <c s="336" r="Z305"/>
      <c s="336" r="AA305"/>
      <c s="336" r="AB305"/>
      <c s="336" r="AC305"/>
      <c s="336" r="AD305"/>
      <c s="336" r="AE305"/>
      <c s="4" r="AF305"/>
      <c s="4" r="AG305"/>
      <c s="4" r="AH305"/>
      <c s="4" r="AI305"/>
      <c s="4" r="AJ305"/>
      <c s="4" r="AK305"/>
      <c s="4" r="AL305"/>
      <c s="4" r="AM305"/>
      <c s="4" r="AN305"/>
      <c s="4" r="AO305"/>
      <c s="4" r="AP305"/>
      <c s="4" r="AQ305"/>
      <c s="4" r="AR305"/>
      <c s="4" r="AS305"/>
      <c s="4" r="AT305"/>
      <c s="4" r="AU305"/>
      <c s="4" r="AV305"/>
      <c s="4" r="AW305"/>
      <c s="4" r="AX305"/>
      <c s="4" r="AY305">
        <v>0</v>
      </c>
      <c s="4" r="AZ305">
        <v>0</v>
      </c>
      <c s="4" r="BA305">
        <v>0</v>
      </c>
      <c s="4" r="BB305">
        <v>0</v>
      </c>
      <c s="4" r="BC305">
        <v>0</v>
      </c>
      <c s="4" r="BD305">
        <v>0</v>
      </c>
      <c s="4" r="BE305">
        <v>0</v>
      </c>
      <c s="4" r="BF305">
        <v>0</v>
      </c>
      <c s="4" r="BG305">
        <v>0</v>
      </c>
      <c s="4" r="BH305">
        <v>0</v>
      </c>
      <c s="4" r="BI305">
        <v>0</v>
      </c>
      <c s="4" r="BJ305">
        <v>0</v>
      </c>
      <c s="4" r="BK305">
        <v>0</v>
      </c>
      <c s="4" r="BL305">
        <v>0</v>
      </c>
      <c s="4" r="BM305">
        <v>0</v>
      </c>
      <c s="4" r="BN305">
        <v>0</v>
      </c>
      <c s="4" r="BO305">
        <v>0</v>
      </c>
      <c s="4" r="BP305">
        <v>0</v>
      </c>
      <c s="4" r="BQ305"/>
      <c s="4" r="BR305"/>
      <c s="4" r="BS305"/>
    </row>
    <row customHeight="1" r="306" ht="20.25">
      <c t="s" s="248" r="A306">
        <v>55</v>
      </c>
      <c s="16" r="B306"/>
      <c t="s" s="196" r="C306">
        <v>28</v>
      </c>
      <c t="s" s="196" r="D306">
        <v>132</v>
      </c>
      <c t="s" s="196" r="E306">
        <v>133</v>
      </c>
      <c t="s" s="196" r="F306">
        <v>10</v>
      </c>
      <c t="b" s="266" r="G306">
        <v>0</v>
      </c>
      <c s="6" r="H306"/>
      <c s="4" r="I306"/>
      <c s="4" r="J306"/>
      <c s="4" r="K306"/>
      <c s="110" r="L306"/>
      <c s="259" r="M306"/>
      <c s="336" r="N306"/>
      <c s="336" r="O306"/>
      <c s="154" r="P306"/>
      <c s="1" r="Q306"/>
      <c s="259" r="R306"/>
      <c s="4" r="S306"/>
      <c s="336" r="T306"/>
      <c s="336" r="U306"/>
      <c s="336" r="V306"/>
      <c s="336" r="W306"/>
      <c s="336" r="X306"/>
      <c s="336" r="Y306"/>
      <c s="336" r="Z306"/>
      <c s="336" r="AA306"/>
      <c s="336" r="AB306"/>
      <c s="336" r="AC306"/>
      <c s="336" r="AD306"/>
      <c s="336" r="AE306"/>
      <c s="4" r="AF306"/>
      <c s="4" r="AG306"/>
      <c s="4" r="AH306"/>
      <c s="4" r="AI306"/>
      <c s="4" r="AJ306"/>
      <c s="4" r="AK306"/>
      <c s="4" r="AL306"/>
      <c s="4" r="AM306"/>
      <c s="4" r="AN306"/>
      <c s="4" r="AO306"/>
      <c s="4" r="AP306"/>
      <c s="4" r="AQ306"/>
      <c s="4" r="AR306"/>
      <c s="4" r="AS306"/>
      <c s="4" r="AT306"/>
      <c s="4" r="AU306"/>
      <c s="4" r="AV306"/>
      <c s="4" r="AW306"/>
      <c s="4" r="AX306"/>
      <c s="4" r="AY306">
        <v>16</v>
      </c>
      <c s="4" r="AZ306">
        <v>16</v>
      </c>
      <c s="4" r="BA306">
        <v>16</v>
      </c>
      <c s="4" r="BB306">
        <v>16</v>
      </c>
      <c s="4" r="BC306">
        <v>16</v>
      </c>
      <c s="4" r="BD306">
        <v>16</v>
      </c>
      <c s="4" r="BE306">
        <v>16</v>
      </c>
      <c s="4" r="BF306">
        <v>8</v>
      </c>
      <c s="4" r="BG306">
        <v>8</v>
      </c>
      <c s="4" r="BH306">
        <v>8</v>
      </c>
      <c s="4" r="BI306">
        <v>8</v>
      </c>
      <c s="4" r="BJ306">
        <v>8</v>
      </c>
      <c s="4" r="BK306">
        <v>8</v>
      </c>
      <c s="4" r="BL306">
        <v>8</v>
      </c>
      <c s="4" r="BM306">
        <v>12</v>
      </c>
      <c s="4" r="BN306">
        <v>12</v>
      </c>
      <c s="4" r="BO306">
        <v>12</v>
      </c>
      <c s="4" r="BP306">
        <v>12</v>
      </c>
      <c s="4" r="BQ306"/>
      <c s="4" r="BR306"/>
      <c s="4" r="BS306"/>
    </row>
    <row customHeight="1" r="307" ht="20.25">
      <c t="s" s="248" r="A307">
        <v>55</v>
      </c>
      <c s="16" r="B307"/>
      <c t="str" s="312" r="C307">
        <f> concatenate("TBD ",F307)</f>
        <v>TBD PM</v>
      </c>
      <c t="s" s="196" r="D307">
        <v>132</v>
      </c>
      <c t="s" s="196" r="E307">
        <v>133</v>
      </c>
      <c t="s" s="196" r="F307">
        <v>10</v>
      </c>
      <c t="b" s="266" r="G307">
        <v>0</v>
      </c>
      <c s="6" r="H307"/>
      <c s="4" r="I307"/>
      <c s="4" r="J307"/>
      <c s="4" r="K307"/>
      <c s="110" r="L307"/>
      <c s="259" r="M307"/>
      <c s="336" r="N307"/>
      <c s="336" r="O307"/>
      <c s="154" r="P307"/>
      <c s="1" r="Q307"/>
      <c s="259" r="R307"/>
      <c s="4" r="S307"/>
      <c s="336" r="T307"/>
      <c s="336" r="U307"/>
      <c s="336" r="V307"/>
      <c s="336" r="W307"/>
      <c s="336" r="X307"/>
      <c s="336" r="Y307"/>
      <c s="336" r="Z307"/>
      <c s="336" r="AA307"/>
      <c s="336" r="AB307"/>
      <c s="336" r="AC307"/>
      <c s="336" r="AD307"/>
      <c s="336" r="AE307"/>
      <c s="4" r="AF307"/>
      <c s="4" r="AG307"/>
      <c s="4" r="AH307"/>
      <c s="4" r="AI307"/>
      <c s="4" r="AJ307"/>
      <c s="4" r="AK307"/>
      <c s="4" r="AL307"/>
      <c s="4" r="AM307"/>
      <c s="4" r="AN307"/>
      <c s="4" r="AO307"/>
      <c s="4" r="AP307"/>
      <c s="4" r="AQ307"/>
      <c s="4" r="AR307"/>
      <c s="4" r="AS307"/>
      <c s="4" r="AT307"/>
      <c s="4" r="AU307"/>
      <c s="4" r="AV307"/>
      <c s="4" r="AW307"/>
      <c s="4" r="AX307"/>
      <c s="4" r="AY307">
        <v>20</v>
      </c>
      <c s="4" r="AZ307">
        <v>20</v>
      </c>
      <c s="4" r="BA307">
        <v>20</v>
      </c>
      <c s="4" r="BB307">
        <v>20</v>
      </c>
      <c s="4" r="BC307">
        <v>20</v>
      </c>
      <c s="4" r="BD307">
        <v>20</v>
      </c>
      <c s="4" r="BE307">
        <v>20</v>
      </c>
      <c s="4" r="BF307">
        <v>20</v>
      </c>
      <c s="4" r="BG307">
        <v>20</v>
      </c>
      <c s="4" r="BH307">
        <v>20</v>
      </c>
      <c s="4" r="BI307">
        <v>20</v>
      </c>
      <c s="4" r="BJ307">
        <v>20</v>
      </c>
      <c s="4" r="BK307">
        <v>20</v>
      </c>
      <c s="4" r="BL307">
        <v>20</v>
      </c>
      <c s="4" r="BM307">
        <v>20</v>
      </c>
      <c s="4" r="BN307">
        <v>20</v>
      </c>
      <c s="4" r="BO307">
        <v>20</v>
      </c>
      <c s="4" r="BP307">
        <v>20</v>
      </c>
      <c s="4" r="BQ307"/>
      <c s="4" r="BR307"/>
      <c s="4" r="BS307"/>
    </row>
    <row customHeight="1" r="308" ht="20.25">
      <c t="s" s="248" r="A308">
        <v>55</v>
      </c>
      <c s="16" r="B308"/>
      <c t="s" s="196" r="C308">
        <v>12</v>
      </c>
      <c t="s" s="196" r="D308">
        <v>132</v>
      </c>
      <c t="s" s="196" r="E308">
        <v>133</v>
      </c>
      <c t="s" s="196" r="F308">
        <v>13</v>
      </c>
      <c t="b" s="266" r="G308">
        <v>0</v>
      </c>
      <c s="6" r="H308"/>
      <c s="4" r="I308"/>
      <c s="4" r="J308"/>
      <c s="4" r="K308"/>
      <c s="110" r="L308"/>
      <c s="259" r="M308"/>
      <c s="336" r="N308"/>
      <c s="336" r="O308"/>
      <c s="154" r="P308"/>
      <c s="1" r="Q308"/>
      <c s="259" r="R308"/>
      <c s="4" r="S308"/>
      <c s="336" r="T308"/>
      <c s="336" r="U308"/>
      <c s="336" r="V308"/>
      <c s="336" r="W308"/>
      <c s="336" r="X308"/>
      <c s="336" r="Y308"/>
      <c s="336" r="Z308"/>
      <c s="336" r="AA308"/>
      <c s="336" r="AB308"/>
      <c s="336" r="AC308"/>
      <c s="336" r="AD308"/>
      <c s="336" r="AE308"/>
      <c s="4" r="AF308"/>
      <c s="4" r="AG308"/>
      <c s="4" r="AH308"/>
      <c s="4" r="AI308"/>
      <c s="4" r="AJ308"/>
      <c s="4" r="AK308"/>
      <c s="4" r="AL308"/>
      <c s="4" r="AM308"/>
      <c s="4" r="AN308"/>
      <c s="4" r="AO308"/>
      <c s="4" r="AP308"/>
      <c s="4" r="AQ308"/>
      <c s="4" r="AR308"/>
      <c s="4" r="AS308"/>
      <c s="4" r="AT308"/>
      <c s="4" r="AU308"/>
      <c s="4" r="AV308"/>
      <c s="4" r="AW308"/>
      <c s="4" r="AX308"/>
      <c s="4" r="AY308">
        <v>20</v>
      </c>
      <c s="4" r="AZ308">
        <v>20</v>
      </c>
      <c s="4" r="BA308">
        <v>12</v>
      </c>
      <c s="4" r="BB308">
        <v>12</v>
      </c>
      <c s="4" r="BC308">
        <v>12</v>
      </c>
      <c s="4" r="BD308">
        <v>12</v>
      </c>
      <c s="4" r="BE308">
        <v>0</v>
      </c>
      <c s="4" r="BF308">
        <v>0</v>
      </c>
      <c s="4" r="BG308">
        <v>0</v>
      </c>
      <c s="4" r="BH308">
        <v>0</v>
      </c>
      <c s="4" r="BI308">
        <v>0</v>
      </c>
      <c s="4" r="BJ308">
        <v>0</v>
      </c>
      <c s="4" r="BK308">
        <v>0</v>
      </c>
      <c s="4" r="BL308">
        <v>4</v>
      </c>
      <c s="4" r="BM308">
        <v>4</v>
      </c>
      <c s="4" r="BN308">
        <v>4</v>
      </c>
      <c s="4" r="BO308">
        <v>2</v>
      </c>
      <c s="4" r="BP308">
        <v>2</v>
      </c>
      <c s="4" r="BQ308"/>
      <c s="4" r="BR308"/>
      <c s="4" r="BS308"/>
    </row>
    <row customHeight="1" r="309" ht="20.25">
      <c t="s" s="248" r="A309">
        <v>55</v>
      </c>
      <c s="16" r="B309"/>
      <c t="str" s="312" r="C309">
        <f> concatenate("TBD ",F309)</f>
        <v>TBD UX</v>
      </c>
      <c t="s" s="196" r="D309">
        <v>132</v>
      </c>
      <c t="s" s="196" r="E309">
        <v>133</v>
      </c>
      <c t="s" s="196" r="F309">
        <v>13</v>
      </c>
      <c t="b" s="266" r="G309">
        <v>0</v>
      </c>
      <c s="6" r="H309"/>
      <c s="4" r="I309"/>
      <c s="4" r="J309"/>
      <c s="4" r="K309"/>
      <c s="110" r="L309"/>
      <c s="259" r="M309"/>
      <c s="336" r="N309"/>
      <c s="336" r="O309"/>
      <c s="154" r="P309"/>
      <c s="1" r="Q309"/>
      <c s="259" r="R309"/>
      <c s="4" r="S309"/>
      <c s="336" r="T309"/>
      <c s="336" r="U309"/>
      <c s="336" r="V309"/>
      <c s="336" r="W309"/>
      <c s="336" r="X309"/>
      <c s="336" r="Y309"/>
      <c s="336" r="Z309"/>
      <c s="336" r="AA309"/>
      <c s="336" r="AB309"/>
      <c s="336" r="AC309"/>
      <c s="336" r="AD309"/>
      <c s="336" r="AE309"/>
      <c s="4" r="AF309"/>
      <c s="4" r="AG309"/>
      <c s="4" r="AH309"/>
      <c s="4" r="AI309"/>
      <c s="4" r="AJ309"/>
      <c s="4" r="AK309"/>
      <c s="4" r="AL309"/>
      <c s="4" r="AM309"/>
      <c s="4" r="AN309"/>
      <c s="4" r="AO309"/>
      <c s="4" r="AP309"/>
      <c s="4" r="AQ309"/>
      <c s="4" r="AR309"/>
      <c s="4" r="AS309"/>
      <c s="4" r="AT309"/>
      <c s="4" r="AU309"/>
      <c s="4" r="AV309"/>
      <c s="4" r="AW309"/>
      <c s="4" r="AX309"/>
      <c s="4" r="AY309">
        <v>20</v>
      </c>
      <c s="4" r="AZ309">
        <v>20</v>
      </c>
      <c s="4" r="BA309">
        <v>20</v>
      </c>
      <c s="4" r="BB309">
        <v>20</v>
      </c>
      <c s="4" r="BC309">
        <v>20</v>
      </c>
      <c s="4" r="BD309">
        <v>20</v>
      </c>
      <c s="4" r="BE309">
        <v>4</v>
      </c>
      <c s="4" r="BF309">
        <v>4</v>
      </c>
      <c s="4" r="BG309">
        <v>4</v>
      </c>
      <c s="4" r="BH309">
        <v>4</v>
      </c>
      <c s="4" r="BI309">
        <v>4</v>
      </c>
      <c s="4" r="BJ309">
        <v>4</v>
      </c>
      <c s="4" r="BK309">
        <v>4</v>
      </c>
      <c s="4" r="BL309">
        <v>4</v>
      </c>
      <c s="4" r="BM309">
        <v>4</v>
      </c>
      <c s="4" r="BN309">
        <v>4</v>
      </c>
      <c s="4" r="BO309">
        <v>4</v>
      </c>
      <c s="4" r="BP309">
        <v>4</v>
      </c>
      <c s="4" r="BQ309"/>
      <c s="4" r="BR309"/>
      <c s="4" r="BS309"/>
    </row>
    <row customHeight="1" r="310" ht="20.25">
      <c t="s" s="248" r="A310">
        <v>55</v>
      </c>
      <c s="16" r="B310"/>
      <c t="s" s="196" r="C310">
        <v>34</v>
      </c>
      <c t="s" s="196" r="D310">
        <v>132</v>
      </c>
      <c t="s" s="196" r="E310">
        <v>133</v>
      </c>
      <c t="s" s="196" r="F310">
        <v>32</v>
      </c>
      <c t="b" s="266" r="G310">
        <v>0</v>
      </c>
      <c s="6" r="H310"/>
      <c s="4" r="I310"/>
      <c s="4" r="J310"/>
      <c s="4" r="K310"/>
      <c s="110" r="L310"/>
      <c s="259" r="M310"/>
      <c s="336" r="N310"/>
      <c s="336" r="O310"/>
      <c s="154" r="P310"/>
      <c s="1" r="Q310"/>
      <c s="259" r="R310"/>
      <c s="4" r="S310"/>
      <c s="336" r="T310"/>
      <c s="336" r="U310"/>
      <c s="336" r="V310"/>
      <c s="336" r="W310"/>
      <c s="336" r="X310"/>
      <c s="336" r="Y310"/>
      <c s="336" r="Z310"/>
      <c s="336" r="AA310"/>
      <c s="336" r="AB310"/>
      <c s="336" r="AC310"/>
      <c s="336" r="AD310"/>
      <c s="336" r="AE310"/>
      <c s="4" r="AF310"/>
      <c s="4" r="AG310"/>
      <c s="4" r="AH310"/>
      <c s="4" r="AI310"/>
      <c s="4" r="AJ310"/>
      <c s="4" r="AK310"/>
      <c s="4" r="AL310"/>
      <c s="4" r="AM310"/>
      <c s="4" r="AN310"/>
      <c s="4" r="AO310"/>
      <c s="4" r="AP310"/>
      <c s="4" r="AQ310"/>
      <c s="4" r="AR310"/>
      <c s="4" r="AS310"/>
      <c s="4" r="AT310"/>
      <c s="4" r="AU310"/>
      <c s="4" r="AV310"/>
      <c s="4" r="AW310"/>
      <c s="4" r="AX310"/>
      <c s="4" r="AY310">
        <v>40</v>
      </c>
      <c s="4" r="AZ310">
        <v>40</v>
      </c>
      <c s="4" r="BA310">
        <v>40</v>
      </c>
      <c s="4" r="BB310">
        <v>40</v>
      </c>
      <c s="4" r="BC310">
        <v>40</v>
      </c>
      <c s="4" r="BD310">
        <v>40</v>
      </c>
      <c s="4" r="BE310">
        <v>40</v>
      </c>
      <c s="4" r="BF310">
        <v>40</v>
      </c>
      <c s="4" r="BG310">
        <v>40</v>
      </c>
      <c s="4" r="BH310">
        <v>40</v>
      </c>
      <c s="4" r="BI310">
        <v>40</v>
      </c>
      <c s="4" r="BJ310">
        <v>40</v>
      </c>
      <c s="4" r="BK310">
        <v>40</v>
      </c>
      <c s="4" r="BL310">
        <v>40</v>
      </c>
      <c s="4" r="BM310">
        <v>40</v>
      </c>
      <c s="4" r="BN310">
        <v>40</v>
      </c>
      <c s="4" r="BO310">
        <v>20</v>
      </c>
      <c s="4" r="BP310">
        <v>20</v>
      </c>
      <c s="4" r="BQ310"/>
      <c s="4" r="BR310"/>
      <c s="4" r="BS310"/>
    </row>
    <row customHeight="1" r="311" ht="20.25">
      <c t="s" s="248" r="A311">
        <v>55</v>
      </c>
      <c s="16" r="B311"/>
      <c t="str" s="312" r="C311">
        <f> concatenate("TBD ",F311)</f>
        <v>TBD Rails</v>
      </c>
      <c t="s" s="196" r="D311">
        <v>132</v>
      </c>
      <c t="s" s="196" r="E311">
        <v>133</v>
      </c>
      <c t="s" s="196" r="F311">
        <v>32</v>
      </c>
      <c t="b" s="266" r="G311">
        <v>0</v>
      </c>
      <c s="6" r="H311"/>
      <c s="4" r="I311"/>
      <c s="4" r="J311"/>
      <c s="4" r="K311"/>
      <c s="110" r="L311"/>
      <c s="259" r="M311"/>
      <c s="336" r="N311"/>
      <c s="336" r="O311"/>
      <c s="154" r="P311"/>
      <c s="1" r="Q311"/>
      <c s="259" r="R311"/>
      <c s="4" r="S311"/>
      <c s="336" r="T311"/>
      <c s="336" r="U311"/>
      <c s="336" r="V311"/>
      <c s="336" r="W311"/>
      <c s="336" r="X311"/>
      <c s="336" r="Y311"/>
      <c s="336" r="Z311"/>
      <c s="336" r="AA311"/>
      <c s="336" r="AB311"/>
      <c s="336" r="AC311"/>
      <c s="336" r="AD311"/>
      <c s="336" r="AE311"/>
      <c s="4" r="AF311"/>
      <c s="4" r="AG311"/>
      <c s="4" r="AH311"/>
      <c s="4" r="AI311"/>
      <c s="4" r="AJ311"/>
      <c s="4" r="AK311"/>
      <c s="4" r="AL311"/>
      <c s="4" r="AM311"/>
      <c s="4" r="AN311"/>
      <c s="4" r="AO311"/>
      <c s="4" r="AP311"/>
      <c s="4" r="AQ311"/>
      <c s="4" r="AR311"/>
      <c s="4" r="AS311"/>
      <c s="4" r="AT311"/>
      <c s="4" r="AU311"/>
      <c s="4" r="AV311"/>
      <c s="4" r="AW311"/>
      <c s="4" r="AX311"/>
      <c s="4" r="AY311">
        <v>40</v>
      </c>
      <c s="4" r="AZ311">
        <v>40</v>
      </c>
      <c s="4" r="BA311">
        <v>40</v>
      </c>
      <c s="4" r="BB311">
        <v>40</v>
      </c>
      <c s="4" r="BC311">
        <v>40</v>
      </c>
      <c s="4" r="BD311">
        <v>40</v>
      </c>
      <c s="4" r="BE311">
        <v>40</v>
      </c>
      <c s="4" r="BF311">
        <v>40</v>
      </c>
      <c s="4" r="BG311">
        <v>40</v>
      </c>
      <c s="4" r="BH311">
        <v>40</v>
      </c>
      <c s="4" r="BI311">
        <v>40</v>
      </c>
      <c s="4" r="BJ311">
        <v>40</v>
      </c>
      <c s="4" r="BK311">
        <v>40</v>
      </c>
      <c s="4" r="BL311">
        <v>40</v>
      </c>
      <c s="4" r="BM311">
        <v>40</v>
      </c>
      <c s="4" r="BN311">
        <v>40</v>
      </c>
      <c s="4" r="BO311">
        <v>16</v>
      </c>
      <c s="4" r="BP311">
        <v>16</v>
      </c>
      <c s="4" r="BQ311"/>
      <c s="4" r="BR311"/>
      <c s="4" r="BS311"/>
    </row>
    <row customHeight="1" r="312" ht="20.25">
      <c t="s" s="248" r="A312">
        <v>55</v>
      </c>
      <c s="16" r="B312"/>
      <c t="str" s="312" r="C312">
        <f> concatenate("TBD ",F312)</f>
        <v>TBD Rails</v>
      </c>
      <c t="s" s="196" r="D312">
        <v>132</v>
      </c>
      <c t="s" s="196" r="E312">
        <v>133</v>
      </c>
      <c t="s" s="196" r="F312">
        <v>32</v>
      </c>
      <c t="b" s="266" r="G312">
        <v>0</v>
      </c>
      <c s="6" r="H312"/>
      <c s="4" r="I312"/>
      <c s="4" r="J312"/>
      <c s="4" r="K312"/>
      <c s="110" r="L312"/>
      <c s="259" r="M312"/>
      <c s="336" r="N312"/>
      <c s="336" r="O312"/>
      <c s="154" r="P312"/>
      <c s="1" r="Q312"/>
      <c s="259" r="R312"/>
      <c s="4" r="S312"/>
      <c s="336" r="T312"/>
      <c s="336" r="U312"/>
      <c s="336" r="V312"/>
      <c s="336" r="W312"/>
      <c s="336" r="X312"/>
      <c s="336" r="Y312"/>
      <c s="336" r="Z312"/>
      <c s="336" r="AA312"/>
      <c s="336" r="AB312"/>
      <c s="336" r="AC312"/>
      <c s="336" r="AD312"/>
      <c s="336" r="AE312"/>
      <c s="4" r="AF312"/>
      <c s="4" r="AG312"/>
      <c s="4" r="AH312"/>
      <c s="4" r="AI312"/>
      <c s="4" r="AJ312"/>
      <c s="4" r="AK312"/>
      <c s="4" r="AL312"/>
      <c s="4" r="AM312"/>
      <c s="4" r="AN312"/>
      <c s="4" r="AO312"/>
      <c s="4" r="AP312"/>
      <c s="4" r="AQ312"/>
      <c s="4" r="AR312"/>
      <c s="4" r="AS312"/>
      <c s="4" r="AT312"/>
      <c s="4" r="AU312"/>
      <c s="4" r="AV312"/>
      <c s="4" r="AW312"/>
      <c s="4" r="AX312"/>
      <c s="4" r="AY312">
        <v>20</v>
      </c>
      <c s="4" r="AZ312">
        <v>20</v>
      </c>
      <c s="4" r="BA312">
        <v>20</v>
      </c>
      <c s="4" r="BB312">
        <v>20</v>
      </c>
      <c s="4" r="BC312">
        <v>20</v>
      </c>
      <c s="4" r="BD312">
        <v>40</v>
      </c>
      <c s="4" r="BE312">
        <v>40</v>
      </c>
      <c s="4" r="BF312">
        <v>40</v>
      </c>
      <c s="4" r="BG312">
        <v>40</v>
      </c>
      <c s="4" r="BH312">
        <v>40</v>
      </c>
      <c s="4" r="BI312">
        <v>40</v>
      </c>
      <c s="4" r="BJ312">
        <v>20</v>
      </c>
      <c s="4" r="BK312">
        <v>20</v>
      </c>
      <c s="4" r="BL312">
        <v>20</v>
      </c>
      <c s="4" r="BM312">
        <v>20</v>
      </c>
      <c s="4" r="BN312">
        <v>20</v>
      </c>
      <c s="4" r="BO312">
        <v>0</v>
      </c>
      <c s="4" r="BP312">
        <v>0</v>
      </c>
      <c s="4" r="BQ312"/>
      <c s="4" r="BR312"/>
      <c s="4" r="BS312"/>
    </row>
    <row customHeight="1" r="313" ht="20.25">
      <c t="s" s="248" r="A313">
        <v>55</v>
      </c>
      <c s="16" r="B313"/>
      <c t="s" s="196" r="C313">
        <v>19</v>
      </c>
      <c t="s" s="196" r="D313">
        <v>132</v>
      </c>
      <c t="s" s="196" r="E313">
        <v>133</v>
      </c>
      <c t="s" s="196" r="F313">
        <v>16</v>
      </c>
      <c t="b" s="266" r="G313">
        <v>0</v>
      </c>
      <c s="6" r="H313"/>
      <c s="4" r="I313"/>
      <c s="4" r="J313"/>
      <c s="4" r="K313"/>
      <c s="110" r="L313"/>
      <c s="259" r="M313"/>
      <c s="336" r="N313"/>
      <c s="336" r="O313"/>
      <c s="154" r="P313"/>
      <c s="1" r="Q313"/>
      <c s="259" r="R313"/>
      <c s="4" r="S313"/>
      <c s="336" r="T313"/>
      <c s="336" r="U313"/>
      <c s="336" r="V313"/>
      <c s="336" r="W313"/>
      <c s="336" r="X313"/>
      <c s="336" r="Y313"/>
      <c s="336" r="Z313"/>
      <c s="336" r="AA313"/>
      <c s="336" r="AB313"/>
      <c s="336" r="AC313"/>
      <c s="336" r="AD313"/>
      <c s="336" r="AE313"/>
      <c s="4" r="AF313"/>
      <c s="4" r="AG313"/>
      <c s="4" r="AH313"/>
      <c s="4" r="AI313"/>
      <c s="4" r="AJ313"/>
      <c s="4" r="AK313"/>
      <c s="4" r="AL313"/>
      <c s="4" r="AM313"/>
      <c s="4" r="AN313"/>
      <c s="4" r="AO313"/>
      <c s="4" r="AP313"/>
      <c s="4" r="AQ313"/>
      <c s="4" r="AR313"/>
      <c s="4" r="AS313"/>
      <c s="4" r="AT313"/>
      <c s="4" r="AU313"/>
      <c s="4" r="AV313"/>
      <c s="4" r="AW313"/>
      <c s="4" r="AX313"/>
      <c s="4" r="AY313">
        <v>4</v>
      </c>
      <c s="4" r="AZ313">
        <v>4</v>
      </c>
      <c s="4" r="BA313">
        <v>4</v>
      </c>
      <c s="4" r="BB313">
        <v>40</v>
      </c>
      <c s="4" r="BC313">
        <v>40</v>
      </c>
      <c s="4" r="BD313">
        <v>20</v>
      </c>
      <c s="4" r="BE313">
        <v>20</v>
      </c>
      <c s="4" r="BF313">
        <v>0</v>
      </c>
      <c s="4" r="BG313">
        <v>0</v>
      </c>
      <c s="4" r="BH313">
        <v>0</v>
      </c>
      <c s="4" r="BI313">
        <v>0</v>
      </c>
      <c s="4" r="BJ313">
        <v>0</v>
      </c>
      <c s="4" r="BK313">
        <v>0</v>
      </c>
      <c s="4" r="BL313">
        <v>20</v>
      </c>
      <c s="4" r="BM313">
        <v>20</v>
      </c>
      <c s="4" r="BN313">
        <v>20</v>
      </c>
      <c s="4" r="BO313">
        <v>20</v>
      </c>
      <c s="4" r="BP313">
        <v>20</v>
      </c>
      <c s="4" r="BQ313"/>
      <c s="4" r="BR313"/>
      <c s="4" r="BS313"/>
    </row>
    <row customHeight="1" r="314" ht="20.25">
      <c t="s" s="248" r="A314">
        <v>55</v>
      </c>
      <c s="16" r="B314"/>
      <c t="s" s="196" r="C314">
        <v>26</v>
      </c>
      <c t="s" s="196" r="D314">
        <v>132</v>
      </c>
      <c t="s" s="196" r="E314">
        <v>133</v>
      </c>
      <c t="s" s="196" r="F314">
        <v>27</v>
      </c>
      <c t="b" s="266" r="G314">
        <v>0</v>
      </c>
      <c s="6" r="H314"/>
      <c s="4" r="I314"/>
      <c s="4" r="J314"/>
      <c s="4" r="K314"/>
      <c s="110" r="L314"/>
      <c s="259" r="M314"/>
      <c s="336" r="N314"/>
      <c s="336" r="O314"/>
      <c s="154" r="P314"/>
      <c s="1" r="Q314"/>
      <c s="259" r="R314"/>
      <c s="4" r="S314"/>
      <c s="336" r="T314"/>
      <c s="336" r="U314"/>
      <c s="336" r="V314"/>
      <c s="336" r="W314"/>
      <c s="336" r="X314"/>
      <c s="336" r="Y314"/>
      <c s="336" r="Z314"/>
      <c s="336" r="AA314"/>
      <c s="336" r="AB314"/>
      <c s="336" r="AC314"/>
      <c s="336" r="AD314"/>
      <c s="336" r="AE314"/>
      <c s="4" r="AF314"/>
      <c s="4" r="AG314"/>
      <c s="4" r="AH314"/>
      <c s="4" r="AI314"/>
      <c s="4" r="AJ314"/>
      <c s="4" r="AK314"/>
      <c s="4" r="AL314"/>
      <c s="4" r="AM314"/>
      <c s="4" r="AN314"/>
      <c s="4" r="AO314"/>
      <c s="4" r="AP314"/>
      <c s="4" r="AQ314"/>
      <c s="4" r="AR314"/>
      <c s="4" r="AS314"/>
      <c s="4" r="AT314"/>
      <c s="4" r="AU314"/>
      <c s="4" r="AV314"/>
      <c s="4" r="AW314"/>
      <c s="4" r="AX314"/>
      <c s="4" r="AY314">
        <v>0</v>
      </c>
      <c s="4" r="AZ314">
        <v>0</v>
      </c>
      <c s="4" r="BA314">
        <v>0</v>
      </c>
      <c s="4" r="BB314">
        <v>0</v>
      </c>
      <c s="4" r="BC314">
        <v>4</v>
      </c>
      <c s="4" r="BD314">
        <v>4</v>
      </c>
      <c s="4" r="BE314">
        <v>4</v>
      </c>
      <c s="4" r="BF314">
        <v>16</v>
      </c>
      <c s="4" r="BG314">
        <v>16</v>
      </c>
      <c s="4" r="BH314">
        <v>16</v>
      </c>
      <c s="4" r="BI314">
        <v>16</v>
      </c>
      <c s="4" r="BJ314">
        <v>8</v>
      </c>
      <c s="4" r="BK314">
        <v>8</v>
      </c>
      <c s="4" r="BL314">
        <v>8</v>
      </c>
      <c s="4" r="BM314">
        <v>16</v>
      </c>
      <c s="4" r="BN314">
        <v>16</v>
      </c>
      <c s="4" r="BO314">
        <v>6</v>
      </c>
      <c s="4" r="BP314">
        <v>6</v>
      </c>
      <c s="4" r="BQ314"/>
      <c s="4" r="BR314"/>
      <c s="4" r="BS314"/>
    </row>
    <row customHeight="1" r="315" ht="20.25">
      <c t="s" s="67" r="A315">
        <v>6</v>
      </c>
      <c s="205" r="B315"/>
      <c t="s" s="283" r="C315">
        <v>20</v>
      </c>
      <c t="s" s="283" r="D315">
        <v>134</v>
      </c>
      <c t="s" s="283" r="E315">
        <v>135</v>
      </c>
      <c t="s" s="283" r="F315">
        <v>10</v>
      </c>
      <c t="b" s="191" r="G315">
        <v>1</v>
      </c>
      <c s="66" r="H315">
        <v>0</v>
      </c>
      <c r="I315">
        <v>0</v>
      </c>
      <c r="J315">
        <v>0</v>
      </c>
      <c r="K315">
        <v>0</v>
      </c>
      <c s="96" r="L315">
        <v>0</v>
      </c>
      <c s="273" r="M315">
        <v>0</v>
      </c>
      <c s="305" r="N315">
        <v>0</v>
      </c>
      <c s="305" r="O315">
        <v>0</v>
      </c>
      <c s="337" r="P315">
        <v>0</v>
      </c>
      <c s="345" r="Q315">
        <v>0</v>
      </c>
      <c s="273" r="R315">
        <v>0</v>
      </c>
      <c r="S315">
        <v>0</v>
      </c>
      <c s="305" r="T315">
        <v>0</v>
      </c>
      <c s="305" r="U315">
        <v>0</v>
      </c>
      <c s="305" r="V315">
        <v>0</v>
      </c>
      <c s="305" r="W315">
        <v>0</v>
      </c>
      <c s="305" r="X315">
        <v>0</v>
      </c>
      <c s="305" r="Y315">
        <v>0</v>
      </c>
      <c s="305" r="Z315">
        <v>0</v>
      </c>
      <c s="305" r="AA315">
        <v>0</v>
      </c>
      <c s="305" r="AB315">
        <v>0</v>
      </c>
      <c s="305" r="AC315">
        <v>0</v>
      </c>
      <c s="305" r="AD315">
        <v>0</v>
      </c>
      <c s="305"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s="247" r="BH315">
        <v>0</v>
      </c>
    </row>
    <row customHeight="1" r="316" ht="20.25">
      <c t="s" s="19" r="A316">
        <v>55</v>
      </c>
      <c s="318" r="B316"/>
      <c t="s" s="157" r="C316">
        <v>59</v>
      </c>
      <c t="s" s="157" r="D316">
        <v>136</v>
      </c>
      <c t="s" s="157" r="E316">
        <v>137</v>
      </c>
      <c t="s" s="157" r="F316">
        <v>10</v>
      </c>
      <c t="b" s="220" r="G316">
        <v>0</v>
      </c>
      <c s="221" r="H316"/>
      <c s="23" r="I316"/>
      <c s="23" r="J316"/>
      <c s="23" r="K316"/>
      <c s="314" r="L316"/>
      <c s="183" r="M316"/>
      <c s="112" r="N316"/>
      <c s="112" r="O316"/>
      <c s="287" r="P316"/>
      <c s="339" r="Q316"/>
      <c s="183" r="R316"/>
      <c s="23" r="S316"/>
      <c s="23" r="T316"/>
      <c s="107" r="U316">
        <v>0</v>
      </c>
      <c s="107" r="V316">
        <v>0</v>
      </c>
      <c s="107" r="W316">
        <v>0</v>
      </c>
      <c s="107" r="X316">
        <v>0</v>
      </c>
      <c s="107" r="Y316">
        <v>0</v>
      </c>
      <c s="107" r="Z316">
        <v>0</v>
      </c>
      <c s="107" r="AA316">
        <v>0</v>
      </c>
      <c s="281" r="AB316"/>
      <c s="281" r="AC316"/>
      <c s="281" r="AD316"/>
      <c s="281" r="AE316"/>
      <c s="281" r="AF316"/>
      <c s="281" r="AG316"/>
      <c s="281" r="AH316"/>
      <c s="281" r="AI316"/>
      <c s="281" r="AJ316"/>
      <c s="281" r="AK316"/>
      <c s="281" r="AL316"/>
      <c s="281" r="AM316"/>
      <c s="281" r="AN316"/>
      <c s="281" r="AO316"/>
      <c s="281" r="AP316"/>
      <c s="281" r="AQ316"/>
      <c s="281" r="AR316"/>
      <c s="281" r="AS316"/>
      <c s="281" r="AT316"/>
      <c s="281" r="AU316"/>
      <c s="281" r="AV316"/>
      <c s="281" r="AW316"/>
      <c s="281" r="AX316"/>
      <c s="281" r="AY316"/>
      <c s="281" r="AZ316"/>
      <c s="281" r="BA316"/>
      <c s="281" r="BB316"/>
      <c s="281" r="BC316"/>
      <c s="281" r="BD316"/>
      <c s="281" r="BE316"/>
      <c s="281" r="BF316"/>
      <c s="281" r="BG316"/>
      <c s="281" r="BH316"/>
      <c s="281" r="BI316"/>
      <c s="281" r="BJ316"/>
      <c s="281" r="BK316"/>
      <c s="281" r="BL316"/>
    </row>
    <row customHeight="1" r="317" ht="20.25">
      <c t="s" s="19" r="A317">
        <v>55</v>
      </c>
      <c s="318" r="B317"/>
      <c t="s" s="157" r="C317">
        <v>20</v>
      </c>
      <c t="s" s="157" r="D317">
        <v>136</v>
      </c>
      <c t="s" s="157" r="E317">
        <v>137</v>
      </c>
      <c t="s" s="157" r="F317">
        <v>10</v>
      </c>
      <c t="b" s="220" r="G317">
        <v>0</v>
      </c>
      <c s="221" r="H317"/>
      <c s="23" r="I317"/>
      <c s="23" r="J317"/>
      <c s="23" r="K317"/>
      <c s="314" r="L317"/>
      <c s="183" r="M317"/>
      <c s="112" r="N317"/>
      <c s="112" r="O317"/>
      <c s="287" r="P317"/>
      <c s="339" r="Q317"/>
      <c s="183" r="R317"/>
      <c s="23" r="S317"/>
      <c s="112" r="T317"/>
      <c s="112" r="U317"/>
      <c s="112" r="V317"/>
      <c s="112" r="W317"/>
      <c s="112" r="X317"/>
      <c s="112" r="Y317"/>
      <c s="112" r="Z317"/>
      <c s="112" r="AA317"/>
      <c s="112" r="AB317"/>
      <c s="112" r="AC317">
        <v>0</v>
      </c>
      <c s="112" r="AD317">
        <v>0</v>
      </c>
      <c s="112" r="AE317">
        <v>0</v>
      </c>
      <c s="107" r="AF317">
        <v>0</v>
      </c>
      <c s="107" r="AG317">
        <v>0</v>
      </c>
      <c s="107" r="AH317">
        <v>0</v>
      </c>
      <c s="107" r="AI317">
        <v>0</v>
      </c>
      <c s="281" r="AJ317"/>
      <c s="281" r="AK317"/>
      <c s="281" r="AL317"/>
      <c s="281" r="AM317"/>
      <c s="281" r="AN317"/>
      <c s="281" r="AO317"/>
      <c s="281" r="AP317"/>
      <c s="281" r="AQ317"/>
      <c s="281" r="AR317"/>
      <c s="281" r="AS317"/>
      <c s="281" r="AT317"/>
      <c s="281" r="AU317"/>
      <c s="281" r="AV317"/>
      <c s="281" r="AW317"/>
      <c s="281" r="AX317"/>
      <c s="281" r="AY317"/>
      <c s="281" r="AZ317"/>
      <c s="281" r="BA317"/>
      <c s="281" r="BB317"/>
      <c s="281" r="BC317"/>
      <c s="281" r="BD317"/>
      <c s="281" r="BE317"/>
      <c s="281" r="BF317"/>
      <c s="281" r="BG317"/>
      <c s="281" r="BH317"/>
      <c s="281" r="BI317"/>
      <c s="281" r="BJ317"/>
      <c s="281" r="BK317"/>
      <c s="281" r="BL317"/>
    </row>
    <row customHeight="1" r="318" ht="20.25">
      <c t="s" s="19" r="A318">
        <v>55</v>
      </c>
      <c s="318" r="B318"/>
      <c t="s" s="157" r="C318">
        <v>7</v>
      </c>
      <c t="s" s="157" r="D318">
        <v>136</v>
      </c>
      <c t="s" s="157" r="E318">
        <v>137</v>
      </c>
      <c t="s" s="157" r="F318">
        <v>10</v>
      </c>
      <c t="b" s="220" r="G318">
        <v>0</v>
      </c>
      <c s="221" r="H318"/>
      <c s="23" r="I318"/>
      <c s="23" r="J318"/>
      <c s="23" r="K318"/>
      <c s="314" r="L318"/>
      <c s="183" r="M318"/>
      <c s="112" r="N318"/>
      <c s="112" r="O318"/>
      <c s="287" r="P318"/>
      <c s="339" r="Q318"/>
      <c s="183" r="R318"/>
      <c s="23" r="S318"/>
      <c s="112" r="T318"/>
      <c s="112" r="U318"/>
      <c s="112" r="V318"/>
      <c s="112" r="W318"/>
      <c s="112" r="X318"/>
      <c s="112" r="Y318"/>
      <c s="112" r="Z318"/>
      <c s="112" r="AA318"/>
      <c s="112" r="AB318"/>
      <c s="112" r="AC318">
        <v>0</v>
      </c>
      <c s="112" r="AD318">
        <v>0</v>
      </c>
      <c s="112" r="AE318">
        <v>0</v>
      </c>
      <c s="107" r="AF318">
        <v>0</v>
      </c>
      <c s="107" r="AG318">
        <v>0</v>
      </c>
      <c s="107" r="AH318">
        <v>0</v>
      </c>
      <c s="107" r="AI318">
        <v>0</v>
      </c>
      <c s="281" r="AJ318"/>
      <c s="281" r="AK318"/>
      <c s="281" r="AL318"/>
      <c s="281" r="AM318"/>
      <c s="281" r="AN318"/>
      <c s="281" r="AO318"/>
      <c s="281" r="AP318"/>
      <c s="281" r="AQ318"/>
      <c s="281" r="AR318"/>
      <c s="281" r="AS318"/>
      <c s="281" r="AT318"/>
      <c s="281" r="AU318"/>
      <c s="281" r="AV318"/>
      <c s="281" r="AW318"/>
      <c s="281" r="AX318"/>
      <c s="281" r="AY318"/>
      <c s="281" r="AZ318"/>
      <c s="281" r="BA318"/>
      <c s="281" r="BB318"/>
      <c s="281" r="BC318"/>
      <c s="281" r="BD318"/>
      <c s="281" r="BE318"/>
      <c s="281" r="BF318"/>
      <c s="281" r="BG318"/>
      <c s="281" r="BH318"/>
      <c s="281" r="BI318"/>
      <c s="281" r="BJ318"/>
      <c s="281" r="BK318"/>
      <c s="281" r="BL318"/>
    </row>
    <row customHeight="1" r="319" ht="20.25">
      <c t="s" s="19" r="A319">
        <v>55</v>
      </c>
      <c s="318" r="B319"/>
      <c t="s" s="157" r="C319">
        <v>28</v>
      </c>
      <c t="s" s="157" r="D319">
        <v>136</v>
      </c>
      <c t="s" s="157" r="E319">
        <v>137</v>
      </c>
      <c t="s" s="157" r="F319">
        <v>10</v>
      </c>
      <c t="b" s="220" r="G319">
        <v>0</v>
      </c>
      <c s="221" r="H319"/>
      <c s="23" r="I319"/>
      <c s="23" r="J319"/>
      <c s="23" r="K319"/>
      <c s="23" r="L319"/>
      <c s="23" r="M319"/>
      <c s="112" r="N319"/>
      <c s="112" r="O319"/>
      <c s="112" r="P319"/>
      <c s="112" r="Q319"/>
      <c s="23" r="R319"/>
      <c s="23" r="S319"/>
      <c s="112" r="T319"/>
      <c s="112" r="U319"/>
      <c s="112" r="V319"/>
      <c s="112" r="W319"/>
      <c s="112" r="X319"/>
      <c s="112" r="Y319"/>
      <c s="112" r="Z319"/>
      <c s="112" r="AA319"/>
      <c s="112" r="AB319"/>
      <c s="112" r="AC319">
        <v>0</v>
      </c>
      <c s="112" r="AD319">
        <v>0</v>
      </c>
      <c s="112" r="AE319">
        <v>0</v>
      </c>
      <c s="107" r="AF319">
        <v>0</v>
      </c>
      <c s="107" r="AG319">
        <v>0</v>
      </c>
      <c s="107" r="AH319">
        <v>0</v>
      </c>
      <c s="107" r="AI319">
        <v>0</v>
      </c>
      <c s="281" r="AJ319"/>
      <c s="281" r="AK319"/>
      <c s="281" r="AL319"/>
      <c s="281" r="AM319"/>
      <c s="281" r="AN319"/>
      <c s="281" r="AO319"/>
      <c s="281" r="AP319"/>
      <c s="281" r="AQ319"/>
      <c s="281" r="AR319"/>
      <c s="281" r="AS319"/>
      <c s="281" r="AT319"/>
      <c s="281" r="AU319"/>
      <c s="281" r="AV319"/>
      <c s="281" r="AW319"/>
      <c s="281" r="AX319"/>
      <c s="281" r="AY319"/>
      <c s="281" r="AZ319"/>
      <c s="281" r="BA319"/>
      <c s="281" r="BB319"/>
      <c s="281" r="BC319"/>
      <c s="281" r="BD319"/>
      <c s="281" r="BE319"/>
      <c s="281" r="BF319"/>
      <c s="281" r="BG319"/>
      <c s="281" r="BH319"/>
      <c s="281" r="BI319"/>
      <c s="281" r="BJ319"/>
      <c s="281" r="BK319"/>
      <c s="281" r="BL319"/>
      <c s="96" r="BN319"/>
      <c s="273" r="BO319"/>
      <c s="96" r="BP319"/>
      <c s="273" r="BQ319"/>
    </row>
    <row customHeight="1" r="320" ht="20.25">
      <c t="s" s="19" r="A320">
        <v>55</v>
      </c>
      <c s="318" r="B320"/>
      <c t="str" s="150" r="C320">
        <f> concatenate("TBD ",F320)</f>
        <v>TBD UX</v>
      </c>
      <c t="s" s="157" r="D320">
        <v>136</v>
      </c>
      <c t="s" s="157" r="E320">
        <v>137</v>
      </c>
      <c t="s" s="157" r="F320">
        <v>13</v>
      </c>
      <c t="b" s="220" r="G320">
        <v>0</v>
      </c>
      <c s="221" r="H320"/>
      <c s="23" r="I320"/>
      <c s="23" r="J320"/>
      <c s="23" r="K320"/>
      <c s="23" r="L320"/>
      <c s="23" r="M320"/>
      <c s="112" r="N320"/>
      <c s="112" r="O320"/>
      <c s="112" r="P320"/>
      <c s="112" r="Q320"/>
      <c s="23" r="R320"/>
      <c s="23" r="S320"/>
      <c s="112" r="T320"/>
      <c s="112" r="U320"/>
      <c s="112" r="V320"/>
      <c s="112" r="W320"/>
      <c s="112" r="X320"/>
      <c s="112" r="Y320"/>
      <c s="112" r="Z320"/>
      <c s="112" r="AA320"/>
      <c s="112" r="AB320"/>
      <c s="112" r="AC320">
        <v>0</v>
      </c>
      <c s="112" r="AD320">
        <v>0</v>
      </c>
      <c s="112" r="AE320">
        <v>0</v>
      </c>
      <c s="107" r="AF320">
        <v>0</v>
      </c>
      <c s="107" r="AG320">
        <v>0</v>
      </c>
      <c s="107" r="AH320">
        <v>0</v>
      </c>
      <c s="107" r="AI320">
        <v>0</v>
      </c>
      <c s="281" r="AJ320"/>
      <c s="281" r="AK320"/>
      <c s="281" r="AL320"/>
      <c s="281" r="AM320"/>
      <c s="281" r="AN320"/>
      <c s="281" r="AO320"/>
      <c s="281" r="AP320"/>
      <c s="281" r="AQ320"/>
      <c s="281" r="AR320"/>
      <c s="281" r="AS320"/>
      <c s="281" r="AT320"/>
      <c s="281" r="AU320"/>
      <c s="281" r="AV320"/>
      <c s="281" r="AW320"/>
      <c s="281" r="AX320"/>
      <c s="281" r="AY320"/>
      <c s="281" r="AZ320"/>
      <c s="281" r="BA320"/>
      <c s="281" r="BB320"/>
      <c s="281" r="BC320"/>
      <c s="281" r="BD320"/>
      <c s="281" r="BE320"/>
      <c s="281" r="BF320"/>
      <c s="281" r="BG320"/>
      <c s="281" r="BH320"/>
      <c s="281" r="BI320"/>
      <c s="281" r="BJ320"/>
      <c s="281" r="BK320"/>
      <c s="281" r="BL320"/>
      <c s="96" r="BN320"/>
      <c s="273" r="BO320"/>
      <c s="96" r="BP320"/>
      <c s="273" r="BQ320"/>
    </row>
    <row customHeight="1" r="321" ht="20.25">
      <c t="s" s="19" r="A321">
        <v>55</v>
      </c>
      <c s="318" r="B321"/>
      <c t="str" s="150" r="C321">
        <f> concatenate("TBD ",F321)</f>
        <v>TBD Rails</v>
      </c>
      <c t="s" s="157" r="D321">
        <v>136</v>
      </c>
      <c t="s" s="157" r="E321">
        <v>137</v>
      </c>
      <c t="s" s="157" r="F321">
        <v>32</v>
      </c>
      <c t="b" s="220" r="G321">
        <v>0</v>
      </c>
      <c s="221" r="H321"/>
      <c s="23" r="I321"/>
      <c s="23" r="J321"/>
      <c s="23" r="K321"/>
      <c s="23" r="L321"/>
      <c s="23" r="M321"/>
      <c s="112" r="N321"/>
      <c s="112" r="O321"/>
      <c s="112" r="P321"/>
      <c s="112" r="Q321"/>
      <c s="23" r="R321"/>
      <c s="23" r="S321"/>
      <c s="112" r="T321"/>
      <c s="112" r="U321"/>
      <c s="112" r="V321"/>
      <c s="112" r="W321"/>
      <c s="112" r="X321"/>
      <c s="112" r="Y321"/>
      <c s="112" r="Z321"/>
      <c s="112" r="AA321"/>
      <c s="112" r="AB321"/>
      <c s="112" r="AC321">
        <v>0</v>
      </c>
      <c s="112" r="AD321">
        <v>0</v>
      </c>
      <c s="112" r="AE321">
        <v>0</v>
      </c>
      <c s="107" r="AF321">
        <v>0</v>
      </c>
      <c s="107" r="AG321">
        <v>0</v>
      </c>
      <c s="107" r="AH321">
        <v>0</v>
      </c>
      <c s="107" r="AI321">
        <v>0</v>
      </c>
      <c s="281" r="AJ321"/>
      <c s="281" r="AK321"/>
      <c s="281" r="AL321"/>
      <c s="281" r="AM321"/>
      <c s="281" r="AN321"/>
      <c s="281" r="AO321"/>
      <c s="281" r="AP321"/>
      <c s="281" r="AQ321"/>
      <c s="281" r="AR321"/>
      <c s="281" r="AS321"/>
      <c s="281" r="AT321"/>
      <c s="281" r="AU321"/>
      <c s="281" r="AV321"/>
      <c s="281" r="AW321"/>
      <c s="281" r="AX321"/>
      <c s="281" r="AY321"/>
      <c s="281" r="AZ321"/>
      <c s="281" r="BA321"/>
      <c s="281" r="BB321"/>
      <c s="281" r="BC321"/>
      <c s="281" r="BD321"/>
      <c s="281" r="BE321"/>
      <c s="281" r="BF321"/>
      <c s="281" r="BG321"/>
      <c s="281" r="BH321"/>
      <c s="281" r="BI321"/>
      <c s="281" r="BJ321"/>
      <c s="281" r="BK321"/>
      <c s="281" r="BL321"/>
      <c s="96" r="BN321"/>
      <c s="273" r="BO321"/>
      <c s="96" r="BP321"/>
      <c s="273" r="BQ321"/>
    </row>
    <row customHeight="1" r="322" ht="20.25">
      <c t="s" s="19" r="A322">
        <v>55</v>
      </c>
      <c s="318" r="B322"/>
      <c t="str" s="150" r="C322">
        <f> concatenate("TBD ",F322)</f>
        <v>TBD Rails</v>
      </c>
      <c t="s" s="157" r="D322">
        <v>136</v>
      </c>
      <c t="s" s="157" r="E322">
        <v>137</v>
      </c>
      <c t="s" s="157" r="F322">
        <v>32</v>
      </c>
      <c t="b" s="220" r="G322">
        <v>0</v>
      </c>
      <c s="221" r="H322"/>
      <c s="23" r="I322"/>
      <c s="23" r="J322"/>
      <c s="23" r="K322"/>
      <c s="23" r="L322"/>
      <c s="23" r="M322"/>
      <c s="112" r="N322"/>
      <c s="112" r="O322"/>
      <c s="112" r="P322"/>
      <c s="112" r="Q322"/>
      <c s="23" r="R322"/>
      <c s="23" r="S322"/>
      <c s="112" r="T322"/>
      <c s="112" r="U322"/>
      <c s="112" r="V322"/>
      <c s="112" r="W322"/>
      <c s="112" r="X322"/>
      <c s="112" r="Y322"/>
      <c s="112" r="Z322"/>
      <c s="112" r="AA322"/>
      <c s="112" r="AB322"/>
      <c s="112" r="AC322">
        <v>0</v>
      </c>
      <c s="112" r="AD322">
        <v>0</v>
      </c>
      <c s="112" r="AE322">
        <v>0</v>
      </c>
      <c s="107" r="AF322">
        <v>0</v>
      </c>
      <c s="107" r="AG322">
        <v>0</v>
      </c>
      <c s="107" r="AH322">
        <v>0</v>
      </c>
      <c s="107" r="AI322">
        <v>0</v>
      </c>
      <c s="281" r="AJ322"/>
      <c s="281" r="AK322"/>
      <c s="281" r="AL322"/>
      <c s="281" r="AM322"/>
      <c s="281" r="AN322"/>
      <c s="281" r="AO322"/>
      <c s="281" r="AP322"/>
      <c s="281" r="AQ322"/>
      <c s="281" r="AR322"/>
      <c s="281" r="AS322"/>
      <c s="281" r="AT322"/>
      <c s="281" r="AU322"/>
      <c s="281" r="AV322"/>
      <c s="281" r="AW322"/>
      <c s="281" r="AX322"/>
      <c s="281" r="AY322"/>
      <c s="281" r="AZ322"/>
      <c s="281" r="BA322"/>
      <c s="281" r="BB322"/>
      <c s="281" r="BC322"/>
      <c s="281" r="BD322"/>
      <c s="281" r="BE322"/>
      <c s="281" r="BF322"/>
      <c s="281" r="BG322"/>
      <c s="281" r="BH322"/>
      <c s="281" r="BI322"/>
      <c s="281" r="BJ322"/>
      <c s="281" r="BK322"/>
      <c s="281" r="BL322"/>
      <c s="96" r="BN322"/>
      <c s="273" r="BO322"/>
      <c s="96" r="BP322"/>
      <c s="273" r="BQ322"/>
    </row>
    <row customHeight="1" r="323" ht="20.25">
      <c t="s" s="19" r="A323">
        <v>55</v>
      </c>
      <c s="318" r="B323"/>
      <c t="str" s="150" r="C323">
        <f> concatenate("TBD ",F323)</f>
        <v>TBD Rails</v>
      </c>
      <c t="s" s="157" r="D323">
        <v>136</v>
      </c>
      <c t="s" s="157" r="E323">
        <v>137</v>
      </c>
      <c t="s" s="157" r="F323">
        <v>32</v>
      </c>
      <c t="b" s="220" r="G323">
        <v>0</v>
      </c>
      <c s="221" r="H323"/>
      <c s="23" r="I323"/>
      <c s="23" r="J323"/>
      <c s="23" r="K323"/>
      <c s="23" r="L323"/>
      <c s="23" r="M323"/>
      <c s="112" r="N323"/>
      <c s="112" r="O323"/>
      <c s="112" r="P323"/>
      <c s="112" r="Q323"/>
      <c s="23" r="R323"/>
      <c s="23" r="S323"/>
      <c s="112" r="T323"/>
      <c s="112" r="U323"/>
      <c s="112" r="V323"/>
      <c s="112" r="W323"/>
      <c s="112" r="X323"/>
      <c s="112" r="Y323"/>
      <c s="112" r="Z323"/>
      <c s="112" r="AA323"/>
      <c s="112" r="AB323"/>
      <c s="112" r="AC323">
        <v>0</v>
      </c>
      <c s="112" r="AD323">
        <v>0</v>
      </c>
      <c s="112" r="AE323">
        <v>0</v>
      </c>
      <c s="107" r="AF323">
        <v>0</v>
      </c>
      <c s="107" r="AG323">
        <v>0</v>
      </c>
      <c s="107" r="AH323">
        <v>0</v>
      </c>
      <c s="107" r="AI323">
        <v>0</v>
      </c>
      <c s="281" r="AJ323"/>
      <c s="281" r="AK323"/>
      <c s="281" r="AL323"/>
      <c s="281" r="AM323"/>
      <c s="281" r="AN323"/>
      <c s="281" r="AO323"/>
      <c s="281" r="AP323"/>
      <c s="281" r="AQ323"/>
      <c s="281" r="AR323"/>
      <c s="281" r="AS323"/>
      <c s="281" r="AT323"/>
      <c s="281" r="AU323"/>
      <c s="281" r="AV323"/>
      <c s="281" r="AW323"/>
      <c s="281" r="AX323"/>
      <c s="281" r="AY323"/>
      <c s="281" r="AZ323"/>
      <c s="281" r="BA323"/>
      <c s="281" r="BB323"/>
      <c s="281" r="BC323"/>
      <c s="281" r="BD323"/>
      <c s="281" r="BE323"/>
      <c s="281" r="BF323"/>
      <c s="281" r="BG323"/>
      <c s="281" r="BH323"/>
      <c s="281" r="BI323"/>
      <c s="281" r="BJ323"/>
      <c s="281" r="BK323"/>
      <c s="281" r="BL323"/>
      <c s="96" r="BN323"/>
      <c s="273" r="BO323"/>
      <c s="96" r="BP323"/>
      <c s="273" r="BQ323"/>
    </row>
    <row customHeight="1" r="324" ht="20.25">
      <c t="s" s="19" r="A324">
        <v>55</v>
      </c>
      <c s="318" r="B324"/>
      <c t="str" s="150" r="C324">
        <f> concatenate("TBD ",F324)</f>
        <v>TBD QA</v>
      </c>
      <c t="s" s="157" r="D324">
        <v>136</v>
      </c>
      <c t="s" s="157" r="E324">
        <v>137</v>
      </c>
      <c t="s" s="157" r="F324">
        <v>27</v>
      </c>
      <c t="b" s="220" r="G324">
        <v>0</v>
      </c>
      <c s="221" r="H324"/>
      <c s="23" r="I324"/>
      <c s="23" r="J324"/>
      <c s="23" r="K324"/>
      <c s="23" r="L324"/>
      <c s="23" r="M324"/>
      <c s="112" r="N324"/>
      <c s="112" r="O324"/>
      <c s="112" r="P324"/>
      <c s="112" r="Q324"/>
      <c s="23" r="R324"/>
      <c s="23" r="S324"/>
      <c s="112" r="T324"/>
      <c s="112" r="U324"/>
      <c s="112" r="V324"/>
      <c s="112" r="W324"/>
      <c s="112" r="X324"/>
      <c s="112" r="Y324"/>
      <c s="112" r="Z324"/>
      <c s="112" r="AA324"/>
      <c s="112" r="AB324"/>
      <c s="112" r="AC324">
        <v>0</v>
      </c>
      <c s="112" r="AD324">
        <v>0</v>
      </c>
      <c s="112" r="AE324">
        <v>0</v>
      </c>
      <c s="107" r="AF324">
        <v>0</v>
      </c>
      <c s="107" r="AG324">
        <v>0</v>
      </c>
      <c s="107" r="AH324">
        <v>0</v>
      </c>
      <c s="107" r="AI324">
        <v>0</v>
      </c>
      <c s="281" r="AJ324"/>
      <c s="281" r="AK324"/>
      <c s="281" r="AL324"/>
      <c s="281" r="AM324"/>
      <c s="281" r="AN324"/>
      <c s="281" r="AO324"/>
      <c s="281" r="AP324"/>
      <c s="281" r="AQ324"/>
      <c s="281" r="AR324"/>
      <c s="281" r="AS324"/>
      <c s="281" r="AT324"/>
      <c s="281" r="AU324"/>
      <c s="281" r="AV324"/>
      <c s="281" r="AW324"/>
      <c s="281" r="AX324"/>
      <c s="281" r="AY324"/>
      <c s="281" r="AZ324"/>
      <c s="281" r="BA324"/>
      <c s="281" r="BB324"/>
      <c s="281" r="BC324"/>
      <c s="281" r="BD324"/>
      <c s="281" r="BE324"/>
      <c s="281" r="BF324"/>
      <c s="281" r="BG324"/>
      <c s="281" r="BH324"/>
      <c s="281" r="BI324"/>
      <c s="281" r="BJ324"/>
      <c s="281" r="BK324"/>
      <c s="281" r="BL324"/>
      <c s="96" r="BN324"/>
      <c s="273" r="BO324"/>
      <c s="96" r="BP324"/>
      <c s="273" r="BQ324"/>
    </row>
    <row customHeight="1" r="325" ht="20.25">
      <c t="s" s="67" r="A325">
        <v>6</v>
      </c>
      <c s="268" r="B325"/>
      <c t="s" s="237" r="C325">
        <v>7</v>
      </c>
      <c t="s" s="237" r="D325">
        <v>138</v>
      </c>
      <c t="s" s="237" r="E325">
        <v>139</v>
      </c>
      <c t="s" s="237" r="F325">
        <v>10</v>
      </c>
      <c t="b" s="121" r="G325">
        <v>0</v>
      </c>
      <c s="243" r="H325"/>
      <c s="247" r="K325"/>
      <c s="305" r="L325">
        <v>0</v>
      </c>
      <c s="305" r="M325">
        <v>0</v>
      </c>
      <c s="305" r="N325">
        <v>0</v>
      </c>
      <c s="305" r="O325">
        <v>0</v>
      </c>
      <c s="305" r="P325">
        <v>0</v>
      </c>
      <c s="305" r="Q325">
        <v>0</v>
      </c>
      <c r="R325">
        <v>0</v>
      </c>
      <c r="S325">
        <v>0</v>
      </c>
      <c s="305" r="T325">
        <v>0</v>
      </c>
      <c s="305" r="U325">
        <v>0</v>
      </c>
      <c s="305" r="V325"/>
      <c s="305" r="W325"/>
      <c s="96" r="BN325"/>
      <c s="273" r="BO325"/>
      <c s="96" r="BP325"/>
      <c s="273" r="BQ325"/>
    </row>
    <row customHeight="1" r="326" ht="20.25">
      <c t="s" s="67" r="A326">
        <v>6</v>
      </c>
      <c s="268" r="B326"/>
      <c t="s" s="344" r="C326">
        <v>28</v>
      </c>
      <c t="s" s="237" r="D326">
        <v>138</v>
      </c>
      <c t="s" s="237" r="E326">
        <v>139</v>
      </c>
      <c t="s" s="237" r="F326">
        <v>10</v>
      </c>
      <c t="b" s="121" r="G326">
        <v>0</v>
      </c>
      <c s="243" r="H326"/>
      <c s="247" r="K326"/>
      <c s="305" r="L326">
        <v>10</v>
      </c>
      <c s="305" r="M326">
        <v>8</v>
      </c>
      <c s="305" r="N326">
        <v>4</v>
      </c>
      <c s="305" r="O326">
        <f>2+6</f>
        <v>8</v>
      </c>
      <c s="305" r="P326">
        <f>2+6</f>
        <v>8</v>
      </c>
      <c s="305" r="Q326">
        <f>0+12</f>
        <v>12</v>
      </c>
      <c r="R326">
        <v>0</v>
      </c>
      <c r="S326">
        <v>4</v>
      </c>
      <c s="305" r="T326">
        <v>0</v>
      </c>
      <c s="305" r="U326">
        <f>0+1</f>
        <v>1</v>
      </c>
      <c s="305" r="V326"/>
      <c s="305" r="W326"/>
      <c s="96" r="BN326"/>
      <c s="273" r="BO326"/>
      <c s="96" r="BP326"/>
      <c s="273" r="BQ326"/>
    </row>
    <row customHeight="1" r="327" ht="20.25">
      <c t="s" s="67" r="A327">
        <v>6</v>
      </c>
      <c s="268" r="B327"/>
      <c t="s" s="344" r="C327">
        <v>44</v>
      </c>
      <c t="s" s="237" r="D327">
        <v>138</v>
      </c>
      <c t="s" s="237" r="E327">
        <v>139</v>
      </c>
      <c t="s" s="237" r="F327">
        <v>10</v>
      </c>
      <c t="b" s="121" r="G327">
        <v>0</v>
      </c>
      <c s="243" r="H327"/>
      <c s="247" r="K327"/>
      <c s="305" r="L327">
        <v>6</v>
      </c>
      <c s="305" r="M327">
        <v>4</v>
      </c>
      <c s="305" r="N327">
        <v>4</v>
      </c>
      <c s="305" r="O327">
        <v>2</v>
      </c>
      <c s="305" r="P327">
        <v>2</v>
      </c>
      <c s="305" r="Q327">
        <f>0+2</f>
        <v>2</v>
      </c>
      <c r="R327">
        <v>0</v>
      </c>
      <c r="S327">
        <v>0</v>
      </c>
      <c s="305" r="T327">
        <v>0</v>
      </c>
      <c s="305" r="U327">
        <v>0</v>
      </c>
      <c s="305" r="V327"/>
      <c s="305" r="W327"/>
      <c s="96" r="BN327"/>
      <c s="273" r="BO327"/>
      <c s="96" r="BP327"/>
      <c s="273" r="BQ327"/>
    </row>
    <row customHeight="1" r="328" ht="20.25">
      <c t="s" s="67" r="A328">
        <v>6</v>
      </c>
      <c s="268" r="B328"/>
      <c t="s" s="344" r="C328">
        <v>12</v>
      </c>
      <c t="s" s="237" r="D328">
        <v>138</v>
      </c>
      <c t="s" s="237" r="E328">
        <v>139</v>
      </c>
      <c t="s" s="237" r="F328">
        <v>13</v>
      </c>
      <c t="b" s="121" r="G328">
        <v>0</v>
      </c>
      <c s="243" r="H328"/>
      <c s="247" r="K328"/>
      <c s="305" r="L328">
        <v>20</v>
      </c>
      <c s="305" r="M328">
        <v>32</v>
      </c>
      <c s="305" r="N328">
        <v>32</v>
      </c>
      <c s="305" r="O328">
        <f>8+16</f>
        <v>24</v>
      </c>
      <c s="305" r="P328">
        <f>0+16</f>
        <v>16</v>
      </c>
      <c s="305" r="Q328">
        <f>0+20</f>
        <v>20</v>
      </c>
      <c r="R328">
        <v>0</v>
      </c>
      <c r="S328">
        <v>4</v>
      </c>
      <c s="305" r="T328">
        <v>0</v>
      </c>
      <c s="305" r="U328">
        <f>0+7</f>
        <v>7</v>
      </c>
      <c s="305" r="V328"/>
      <c s="305" r="W328"/>
      <c s="96" r="BN328"/>
      <c s="273" r="BO328"/>
      <c s="96" r="BP328"/>
      <c s="273" r="BQ328"/>
    </row>
    <row customHeight="1" r="329" ht="20.25">
      <c s="283" r="A329"/>
      <c s="205" r="B329"/>
      <c s="192" r="C329"/>
      <c s="283" r="D329"/>
      <c s="283" r="E329"/>
      <c s="283" r="F329"/>
      <c s="283" r="G329"/>
      <c s="305" r="H329"/>
      <c s="305" r="N329"/>
      <c s="305" r="O329"/>
      <c s="305" r="P329"/>
      <c s="305" r="Q329"/>
      <c s="305" r="T329"/>
      <c s="305" r="U329"/>
      <c s="305" r="V329"/>
      <c s="305" r="W329"/>
      <c s="305" r="X329"/>
      <c s="305" r="Y329"/>
      <c s="305" r="Z329"/>
      <c s="305" r="AA329"/>
      <c s="305" r="AB329"/>
      <c s="305" r="AC329"/>
      <c s="305" r="AD329"/>
      <c s="305" r="AE329"/>
    </row>
    <row customHeight="1" r="330" ht="20.25">
      <c s="283" r="A330"/>
      <c s="205" r="B330"/>
      <c s="192" r="C330"/>
      <c s="283" r="D330"/>
      <c s="283" r="E330"/>
      <c s="283" r="F330"/>
      <c s="283" r="G330"/>
      <c s="305" r="H330"/>
      <c s="305" r="N330"/>
      <c s="305" r="O330"/>
      <c s="305" r="P330"/>
      <c s="305" r="Q330"/>
      <c s="305" r="T330"/>
      <c s="305" r="U330"/>
      <c s="305" r="V330"/>
      <c s="305" r="W330"/>
      <c s="305" r="X330"/>
      <c s="305" r="Y330"/>
      <c s="305" r="Z330"/>
      <c s="305" r="AA330"/>
      <c s="305" r="AB330"/>
      <c s="305" r="AC330"/>
      <c s="305" r="AD330"/>
      <c s="305" r="AE330"/>
    </row>
    <row customHeight="1" r="331" ht="20.25">
      <c s="283" r="A331"/>
      <c s="205" r="B331"/>
      <c s="192" r="C331"/>
      <c s="283" r="D331"/>
      <c s="283" r="E331"/>
      <c s="283" r="F331"/>
      <c s="283" r="G331"/>
      <c s="305" r="H331"/>
      <c s="305" r="N331"/>
      <c s="305" r="O331"/>
      <c s="305" r="P331"/>
      <c s="305" r="Q331"/>
      <c s="305" r="T331"/>
      <c s="305" r="U331"/>
      <c s="305" r="V331"/>
      <c s="305" r="W331"/>
      <c s="305" r="X331"/>
      <c s="305" r="Y331"/>
      <c s="305" r="Z331"/>
      <c s="305" r="AA331"/>
      <c s="305" r="AB331"/>
      <c s="305" r="AC331"/>
      <c s="305" r="AD331"/>
      <c s="305" r="AE331"/>
    </row>
    <row customHeight="1" r="332" ht="20.25">
      <c s="283" r="A332"/>
      <c s="205" r="B332"/>
      <c s="192" r="C332"/>
      <c s="283" r="D332"/>
      <c s="283" r="E332"/>
      <c s="283" r="F332"/>
      <c s="283" r="G332"/>
      <c s="305" r="H332"/>
      <c s="305" r="N332"/>
      <c s="305" r="O332"/>
      <c s="305" r="P332"/>
      <c s="305" r="Q332"/>
      <c s="305" r="T332"/>
      <c s="305" r="U332"/>
      <c s="305" r="V332"/>
      <c s="305" r="W332"/>
      <c s="305" r="X332"/>
      <c s="305" r="Y332"/>
      <c s="305" r="Z332"/>
      <c s="305" r="AA332"/>
      <c s="305" r="AB332"/>
      <c s="305" r="AC332"/>
      <c s="305" r="AD332"/>
      <c s="305" r="AE332"/>
    </row>
    <row customHeight="1" r="333" ht="20.25">
      <c s="283" r="A333"/>
      <c s="205" r="B333"/>
      <c s="192" r="C333"/>
      <c s="283" r="D333"/>
      <c s="283" r="E333"/>
      <c s="283" r="F333"/>
      <c s="283" r="G333"/>
      <c s="305" r="H333"/>
      <c s="305" r="N333"/>
      <c s="305" r="O333"/>
      <c s="305" r="P333"/>
      <c s="305" r="Q333"/>
      <c s="305" r="T333"/>
      <c s="305" r="U333"/>
      <c s="305" r="V333"/>
      <c s="305" r="W333"/>
      <c s="305" r="X333"/>
      <c s="305" r="Y333"/>
      <c s="305" r="Z333"/>
      <c s="305" r="AA333"/>
      <c s="305" r="AB333"/>
      <c s="305" r="AC333"/>
      <c s="305" r="AD333"/>
      <c s="305" r="AE333"/>
    </row>
    <row customHeight="1" r="334" ht="20.25">
      <c s="283" r="A334"/>
      <c s="205" r="B334"/>
      <c s="192" r="C334"/>
      <c s="283" r="D334"/>
      <c s="283" r="E334"/>
      <c s="283" r="F334"/>
      <c s="283" r="G334"/>
      <c s="305" r="H334"/>
      <c s="305" r="N334"/>
      <c s="305" r="O334"/>
      <c s="305" r="P334"/>
      <c s="305" r="Q334"/>
      <c s="305" r="T334"/>
      <c s="305" r="U334"/>
      <c s="305" r="V334"/>
      <c s="305" r="W334"/>
      <c s="305" r="X334"/>
      <c s="305" r="Y334"/>
      <c s="305" r="Z334"/>
      <c s="305" r="AA334"/>
      <c s="305" r="AB334"/>
      <c s="305" r="AC334"/>
      <c s="305" r="AD334"/>
      <c s="305" r="AE334"/>
    </row>
    <row customHeight="1" r="335" ht="20.25">
      <c s="283" r="A335"/>
      <c s="205" r="B335"/>
      <c s="192" r="C335"/>
      <c s="283" r="D335"/>
      <c s="283" r="E335"/>
      <c s="283" r="F335"/>
      <c s="283" r="G335"/>
      <c s="305" r="H335"/>
      <c s="305" r="N335"/>
      <c s="305" r="O335"/>
      <c s="305" r="P335"/>
      <c s="305" r="Q335"/>
      <c s="305" r="T335"/>
      <c s="305" r="U335"/>
      <c s="305" r="V335"/>
      <c s="305" r="W335"/>
      <c s="305" r="X335"/>
      <c s="305" r="Y335"/>
      <c s="305" r="Z335"/>
      <c s="305" r="AA335"/>
      <c s="305" r="AB335"/>
      <c s="305" r="AC335"/>
      <c s="305" r="AD335"/>
      <c s="305" r="AE335"/>
    </row>
    <row customHeight="1" r="336" ht="20.25">
      <c s="283" r="A336"/>
      <c s="205" r="B336"/>
      <c s="192" r="C336"/>
      <c s="283" r="D336"/>
      <c s="283" r="E336"/>
      <c s="283" r="F336"/>
      <c s="283" r="G336"/>
      <c s="305" r="H336"/>
      <c s="305" r="N336"/>
      <c s="305" r="O336"/>
      <c s="305" r="P336"/>
      <c s="305" r="Q336"/>
      <c s="305" r="T336"/>
      <c s="305" r="U336"/>
      <c s="305" r="V336"/>
      <c s="305" r="W336"/>
      <c s="305" r="X336"/>
      <c s="305" r="Y336"/>
      <c s="305" r="Z336"/>
      <c s="305" r="AA336"/>
      <c s="305" r="AB336"/>
      <c s="305" r="AC336"/>
      <c s="305" r="AD336"/>
      <c s="305" r="AE336"/>
    </row>
    <row customHeight="1" r="337" ht="20.25">
      <c s="283" r="A337"/>
      <c s="205" r="B337"/>
      <c s="192" r="C337"/>
      <c s="283" r="D337"/>
      <c s="283" r="E337"/>
      <c s="283" r="F337"/>
      <c s="283" r="G337"/>
      <c s="305" r="H337"/>
      <c s="305" r="N337"/>
      <c s="305" r="O337"/>
      <c s="305" r="P337"/>
      <c s="305" r="Q337"/>
      <c s="305" r="T337"/>
      <c s="305" r="U337"/>
      <c s="305" r="V337"/>
      <c s="305" r="W337"/>
      <c s="305" r="X337"/>
      <c s="305" r="Y337"/>
      <c s="305" r="Z337"/>
      <c s="305" r="AA337"/>
      <c s="305" r="AB337"/>
      <c s="305" r="AC337"/>
      <c s="305" r="AD337"/>
      <c s="305" r="AE337"/>
    </row>
    <row customHeight="1" r="338" ht="20.25">
      <c s="283" r="A338"/>
      <c s="205" r="B338"/>
      <c s="192" r="C338"/>
      <c s="283" r="D338"/>
      <c s="283" r="E338"/>
      <c s="283" r="F338"/>
      <c s="283" r="G338"/>
      <c s="305" r="H338"/>
      <c s="305" r="N338"/>
      <c s="305" r="O338"/>
      <c s="305" r="P338"/>
      <c s="305" r="Q338"/>
      <c s="305" r="T338"/>
      <c s="305" r="U338"/>
      <c s="305" r="V338"/>
      <c s="305" r="W338"/>
      <c s="305" r="X338"/>
      <c s="305" r="Y338"/>
      <c s="305" r="Z338"/>
      <c s="305" r="AA338"/>
      <c s="305" r="AB338"/>
      <c s="305" r="AC338"/>
      <c s="305" r="AD338"/>
      <c s="305" r="AE338"/>
    </row>
    <row customHeight="1" r="339" ht="20.25">
      <c s="283" r="A339"/>
      <c s="205" r="B339"/>
      <c s="192" r="C339"/>
      <c s="283" r="D339"/>
      <c s="283" r="E339"/>
      <c s="283" r="F339"/>
      <c s="283" r="G339"/>
      <c s="305" r="H339"/>
      <c s="305" r="N339"/>
      <c s="305" r="O339"/>
      <c s="305" r="P339"/>
      <c s="305" r="Q339"/>
      <c s="305" r="T339"/>
      <c s="305" r="U339"/>
      <c s="305" r="V339"/>
      <c s="305" r="W339"/>
      <c s="305" r="X339"/>
      <c s="305" r="Y339"/>
      <c s="305" r="Z339"/>
      <c s="305" r="AA339"/>
      <c s="305" r="AB339"/>
      <c s="305" r="AC339"/>
      <c s="305" r="AD339"/>
      <c s="305" r="AE339"/>
    </row>
    <row customHeight="1" r="340" ht="20.25">
      <c s="283" r="A340"/>
      <c s="205" r="B340"/>
      <c s="192" r="C340"/>
      <c s="283" r="D340"/>
      <c s="283" r="E340"/>
      <c s="283" r="F340"/>
      <c s="283" r="G340"/>
      <c s="305" r="H340"/>
      <c s="305" r="N340"/>
      <c s="305" r="O340"/>
      <c s="305" r="P340"/>
      <c s="305" r="Q340"/>
      <c s="305" r="T340"/>
      <c s="305" r="U340"/>
      <c s="305" r="V340"/>
      <c s="305" r="W340"/>
      <c s="305" r="X340"/>
      <c s="305" r="Y340"/>
      <c s="305" r="Z340"/>
      <c s="305" r="AA340"/>
      <c s="305" r="AB340"/>
      <c s="305" r="AC340"/>
      <c s="305" r="AD340"/>
      <c s="305" r="AE340"/>
    </row>
    <row customHeight="1" r="341" ht="20.25">
      <c s="283" r="A341"/>
      <c s="205" r="B341"/>
      <c s="192" r="C341"/>
      <c s="283" r="D341"/>
      <c s="283" r="E341"/>
      <c s="283" r="F341"/>
      <c s="283" r="G341"/>
      <c s="305" r="H341"/>
      <c s="305" r="N341"/>
      <c s="305" r="O341"/>
      <c s="305" r="P341"/>
      <c s="305" r="Q341"/>
      <c s="305" r="T341"/>
      <c s="305" r="U341"/>
      <c s="305" r="V341"/>
      <c s="305" r="W341"/>
      <c s="305" r="X341"/>
      <c s="305" r="Y341"/>
      <c s="305" r="Z341"/>
      <c s="305" r="AA341"/>
      <c s="305" r="AB341"/>
      <c s="305" r="AC341"/>
      <c s="305" r="AD341"/>
      <c s="305" r="AE341"/>
    </row>
    <row customHeight="1" r="342" ht="20.25">
      <c s="283" r="A342"/>
      <c s="205" r="B342"/>
      <c s="192" r="C342"/>
      <c s="283" r="D342"/>
      <c s="283" r="E342"/>
      <c s="283" r="F342"/>
      <c s="283" r="G342"/>
      <c s="305" r="H342"/>
      <c s="305" r="N342"/>
      <c s="305" r="O342"/>
      <c s="305" r="P342"/>
      <c s="305" r="Q342"/>
      <c s="305" r="T342"/>
      <c s="305" r="U342"/>
      <c s="305" r="V342"/>
      <c s="305" r="W342"/>
      <c s="305" r="X342"/>
      <c s="305" r="Y342"/>
      <c s="305" r="Z342"/>
      <c s="305" r="AA342"/>
      <c s="305" r="AB342"/>
      <c s="305" r="AC342"/>
      <c s="305" r="AD342"/>
      <c s="305" r="AE342"/>
    </row>
    <row customHeight="1" r="343" ht="20.25">
      <c s="283" r="A343"/>
      <c s="205" r="B343"/>
      <c s="192" r="C343"/>
      <c s="283" r="D343"/>
      <c s="283" r="E343"/>
      <c s="283" r="F343"/>
      <c s="283" r="G343"/>
      <c s="305" r="H343"/>
      <c s="305" r="N343"/>
      <c s="305" r="O343"/>
      <c s="305" r="P343"/>
      <c s="305" r="Q343"/>
      <c s="305" r="T343"/>
      <c s="305" r="U343"/>
      <c s="305" r="V343"/>
      <c s="305" r="W343"/>
      <c s="305" r="X343"/>
      <c s="305" r="Y343"/>
      <c s="305" r="Z343"/>
      <c s="305" r="AA343"/>
      <c s="305" r="AB343"/>
      <c s="305" r="AC343"/>
      <c s="305" r="AD343"/>
      <c s="305" r="AE343"/>
    </row>
    <row customHeight="1" r="344" ht="20.25">
      <c s="283" r="A344"/>
      <c s="205" r="B344"/>
      <c s="192" r="C344"/>
      <c s="283" r="D344"/>
      <c s="283" r="E344"/>
      <c s="283" r="F344"/>
      <c s="283" r="G344"/>
      <c s="305" r="H344"/>
      <c s="305" r="N344"/>
      <c s="305" r="O344"/>
      <c s="305" r="P344"/>
      <c s="305" r="Q344"/>
      <c s="305" r="T344"/>
      <c s="305" r="U344"/>
      <c s="305" r="V344"/>
      <c s="305" r="W344"/>
      <c s="305" r="X344"/>
      <c s="305" r="Y344"/>
      <c s="305" r="Z344"/>
      <c s="305" r="AA344"/>
      <c s="305" r="AB344"/>
      <c s="305" r="AC344"/>
      <c s="305" r="AD344"/>
      <c s="305" r="AE344"/>
    </row>
    <row customHeight="1" r="345" ht="20.25">
      <c s="283" r="A345"/>
      <c s="205" r="B345"/>
      <c s="192" r="C345"/>
      <c s="283" r="D345"/>
      <c s="283" r="E345"/>
      <c s="283" r="F345"/>
      <c s="283" r="G345"/>
      <c s="305" r="H345"/>
      <c s="305" r="N345"/>
      <c s="305" r="O345"/>
      <c s="305" r="P345"/>
      <c s="305" r="Q345"/>
      <c s="305" r="T345"/>
      <c s="305" r="U345"/>
      <c s="305" r="V345"/>
      <c s="305" r="W345"/>
      <c s="305" r="X345"/>
      <c s="305" r="Y345"/>
      <c s="305" r="Z345"/>
      <c s="305" r="AA345"/>
      <c s="305" r="AB345"/>
      <c s="305" r="AC345"/>
      <c s="305" r="AD345"/>
      <c s="305" r="AE345"/>
    </row>
    <row customHeight="1" r="346" ht="20.25">
      <c s="283" r="A346"/>
      <c s="205" r="B346"/>
      <c s="192" r="C346"/>
      <c s="283" r="D346"/>
      <c s="283" r="E346"/>
      <c s="283" r="F346"/>
      <c s="283" r="G346"/>
      <c s="305" r="H346"/>
      <c s="305" r="N346"/>
      <c s="305" r="O346"/>
      <c s="305" r="P346"/>
      <c s="305" r="Q346"/>
      <c s="305" r="T346"/>
      <c s="305" r="U346"/>
      <c s="305" r="V346"/>
      <c s="305" r="W346"/>
      <c s="305" r="X346"/>
      <c s="305" r="Y346"/>
      <c s="305" r="Z346"/>
      <c s="305" r="AA346"/>
      <c s="305" r="AB346"/>
      <c s="305" r="AC346"/>
      <c s="305" r="AD346"/>
      <c s="305" r="AE346"/>
    </row>
    <row customHeight="1" r="347" ht="20.25">
      <c s="283" r="A347"/>
      <c s="205" r="B347"/>
      <c s="192" r="C347"/>
      <c s="283" r="D347"/>
      <c s="283" r="E347"/>
      <c s="283" r="F347"/>
      <c s="283" r="G347"/>
      <c s="305" r="H347"/>
      <c s="305" r="N347"/>
      <c s="305" r="O347"/>
      <c s="305" r="P347"/>
      <c s="305" r="Q347"/>
      <c s="305" r="T347"/>
      <c s="305" r="U347"/>
      <c s="305" r="V347"/>
      <c s="305" r="W347"/>
      <c s="305" r="X347"/>
      <c s="305" r="Y347"/>
      <c s="305" r="Z347"/>
      <c s="305" r="AA347"/>
      <c s="305" r="AB347"/>
      <c s="305" r="AC347"/>
      <c s="305" r="AD347"/>
      <c s="305" r="AE347"/>
    </row>
    <row customHeight="1" r="348" ht="20.25">
      <c s="283" r="A348"/>
      <c s="205" r="B348"/>
      <c s="192" r="C348"/>
      <c s="283" r="D348"/>
      <c s="283" r="E348"/>
      <c s="283" r="F348"/>
      <c s="283" r="G348"/>
      <c s="305" r="H348"/>
      <c s="305" r="N348"/>
      <c s="305" r="O348"/>
      <c s="305" r="P348"/>
      <c s="305" r="Q348"/>
      <c s="305" r="T348"/>
      <c s="305" r="U348"/>
      <c s="305" r="V348"/>
      <c s="305" r="W348"/>
      <c s="305" r="X348"/>
      <c s="305" r="Y348"/>
      <c s="305" r="Z348"/>
      <c s="305" r="AA348"/>
      <c s="305" r="AB348"/>
      <c s="305" r="AC348"/>
      <c s="305" r="AD348"/>
      <c s="305" r="AE348"/>
    </row>
    <row customHeight="1" r="349" ht="20.25">
      <c s="283" r="A349"/>
      <c s="205" r="B349"/>
      <c s="192" r="C349"/>
      <c s="283" r="D349"/>
      <c s="283" r="E349"/>
      <c s="283" r="F349"/>
      <c s="283" r="G349"/>
      <c s="305" r="H349"/>
      <c s="305" r="N349"/>
      <c s="305" r="O349"/>
      <c s="305" r="P349"/>
      <c s="305" r="Q349"/>
      <c s="305" r="T349"/>
      <c s="305" r="U349"/>
      <c s="305" r="V349"/>
      <c s="305" r="W349"/>
      <c s="305" r="X349"/>
      <c s="305" r="Y349"/>
      <c s="305" r="Z349"/>
      <c s="305" r="AA349"/>
      <c s="305" r="AB349"/>
      <c s="305" r="AC349"/>
      <c s="305" r="AD349"/>
      <c s="305" r="AE349"/>
    </row>
    <row customHeight="1" r="350" ht="20.25">
      <c s="283" r="A350"/>
      <c s="205" r="B350"/>
      <c s="192" r="C350"/>
      <c s="283" r="D350"/>
      <c s="283" r="E350"/>
      <c s="283" r="F350"/>
      <c s="283" r="G350"/>
      <c s="305" r="H350"/>
      <c s="305" r="N350"/>
      <c s="305" r="O350"/>
      <c s="305" r="P350"/>
      <c s="305" r="Q350"/>
      <c s="305" r="T350"/>
      <c s="305" r="U350"/>
      <c s="305" r="V350"/>
      <c s="305" r="W350"/>
      <c s="305" r="X350"/>
      <c s="305" r="Y350"/>
      <c s="305" r="Z350"/>
      <c s="305" r="AA350"/>
      <c s="305" r="AB350"/>
      <c s="305" r="AC350"/>
      <c s="305" r="AD350"/>
      <c s="305" r="AE350"/>
    </row>
    <row customHeight="1" r="351" ht="20.25">
      <c s="283" r="A351"/>
      <c s="205" r="B351"/>
      <c s="192" r="C351"/>
      <c s="283" r="D351"/>
      <c s="283" r="E351"/>
      <c s="283" r="F351"/>
      <c s="283" r="G351"/>
      <c s="305" r="H351"/>
      <c s="305" r="N351"/>
      <c s="305" r="O351"/>
      <c s="305" r="P351"/>
      <c s="305" r="Q351"/>
      <c s="305" r="T351"/>
      <c s="305" r="U351"/>
      <c s="305" r="V351"/>
      <c s="305" r="W351"/>
      <c s="305" r="X351"/>
      <c s="305" r="Y351"/>
      <c s="305" r="Z351"/>
      <c s="305" r="AA351"/>
      <c s="305" r="AB351"/>
      <c s="305" r="AC351"/>
      <c s="305" r="AD351"/>
      <c s="305" r="AE351"/>
    </row>
    <row customHeight="1" r="352" ht="20.25">
      <c s="283" r="A352"/>
      <c s="205" r="B352"/>
      <c s="192" r="C352"/>
      <c s="283" r="D352"/>
      <c s="283" r="E352"/>
      <c s="283" r="F352"/>
      <c s="283" r="G352"/>
      <c s="305" r="H352"/>
      <c s="305" r="N352"/>
      <c s="305" r="O352"/>
      <c s="305" r="P352"/>
      <c s="305" r="Q352"/>
      <c s="305" r="T352"/>
      <c s="305" r="U352"/>
      <c s="305" r="V352"/>
      <c s="305" r="W352"/>
      <c s="305" r="X352"/>
      <c s="305" r="Y352"/>
      <c s="305" r="Z352"/>
      <c s="305" r="AA352"/>
      <c s="305" r="AB352"/>
      <c s="305" r="AC352"/>
      <c s="305" r="AD352"/>
      <c s="305" r="AE352"/>
    </row>
    <row customHeight="1" r="353" ht="20.25">
      <c s="283" r="A353"/>
      <c s="205" r="B353"/>
      <c s="192" r="C353"/>
      <c s="283" r="D353"/>
      <c s="283" r="E353"/>
      <c s="283" r="F353"/>
      <c s="283" r="G353"/>
      <c s="305" r="H353"/>
      <c s="305" r="N353"/>
      <c s="305" r="O353"/>
      <c s="305" r="P353"/>
      <c s="305" r="Q353"/>
      <c s="305" r="T353"/>
      <c s="305" r="U353"/>
      <c s="305" r="V353"/>
      <c s="305" r="W353"/>
      <c s="305" r="X353"/>
      <c s="305" r="Y353"/>
      <c s="305" r="Z353"/>
      <c s="305" r="AA353"/>
      <c s="305" r="AB353"/>
      <c s="305" r="AC353"/>
      <c s="305" r="AD353"/>
      <c s="305" r="AE353"/>
    </row>
    <row customHeight="1" r="354" ht="20.25">
      <c s="283" r="A354"/>
      <c s="205" r="B354"/>
      <c s="192" r="C354"/>
      <c s="283" r="D354"/>
      <c s="283" r="E354"/>
      <c s="283" r="F354"/>
      <c s="283" r="G354"/>
      <c s="305" r="H354"/>
      <c s="305" r="N354"/>
      <c s="305" r="O354"/>
      <c s="305" r="P354"/>
      <c s="305" r="Q354"/>
      <c s="305" r="T354"/>
      <c s="305" r="U354"/>
      <c s="305" r="V354"/>
      <c s="305" r="W354"/>
      <c s="305" r="X354"/>
      <c s="305" r="Y354"/>
      <c s="305" r="Z354"/>
      <c s="305" r="AA354"/>
      <c s="305" r="AB354"/>
      <c s="305" r="AC354"/>
      <c s="305" r="AD354"/>
      <c s="305" r="AE354"/>
    </row>
    <row customHeight="1" r="355" ht="20.25">
      <c s="283" r="A355"/>
      <c s="205" r="B355"/>
      <c s="192" r="C355"/>
      <c s="283" r="D355"/>
      <c s="283" r="E355"/>
      <c s="283" r="F355"/>
      <c s="283" r="G355"/>
      <c s="305" r="H355"/>
      <c s="305" r="N355"/>
      <c s="305" r="O355"/>
      <c s="305" r="P355"/>
      <c s="305" r="Q355"/>
      <c s="305" r="T355"/>
      <c s="305" r="U355"/>
      <c s="305" r="V355"/>
      <c s="305" r="W355"/>
      <c s="305" r="X355"/>
      <c s="305" r="Y355"/>
      <c s="305" r="Z355"/>
      <c s="305" r="AA355"/>
      <c s="305" r="AB355"/>
      <c s="305" r="AC355"/>
      <c s="305" r="AD355"/>
      <c s="305" r="AE355"/>
    </row>
    <row customHeight="1" r="356" ht="20.25">
      <c s="283" r="A356"/>
      <c s="205" r="B356"/>
      <c s="192" r="C356"/>
      <c s="283" r="D356"/>
      <c s="283" r="E356"/>
      <c s="283" r="F356"/>
      <c s="283" r="G356"/>
      <c s="305" r="H356"/>
      <c s="305" r="N356"/>
      <c s="305" r="O356"/>
      <c s="305" r="P356"/>
      <c s="305" r="Q356"/>
      <c s="305" r="T356"/>
      <c s="305" r="U356"/>
      <c s="305" r="V356"/>
      <c s="305" r="W356"/>
      <c s="305" r="X356"/>
      <c s="305" r="Y356"/>
      <c s="305" r="Z356"/>
      <c s="305" r="AA356"/>
      <c s="305" r="AB356"/>
      <c s="305" r="AC356"/>
      <c s="305" r="AD356"/>
      <c s="305" r="AE356"/>
    </row>
    <row customHeight="1" r="357" ht="20.25">
      <c s="283" r="A357"/>
      <c s="205" r="B357"/>
      <c s="192" r="C357"/>
      <c s="283" r="D357"/>
      <c s="283" r="E357"/>
      <c s="283" r="F357"/>
      <c s="283" r="G357"/>
      <c s="305" r="H357"/>
      <c s="305" r="N357"/>
      <c s="305" r="O357"/>
      <c s="305" r="P357"/>
      <c s="305" r="Q357"/>
      <c s="305" r="T357"/>
      <c s="305" r="U357"/>
      <c s="305" r="V357"/>
      <c s="305" r="W357"/>
      <c s="305" r="X357"/>
      <c s="305" r="Y357"/>
      <c s="305" r="Z357"/>
      <c s="305" r="AA357"/>
      <c s="305" r="AB357"/>
      <c s="305" r="AC357"/>
      <c s="305" r="AD357"/>
      <c s="305" r="AE357"/>
    </row>
    <row customHeight="1" r="358" ht="20.25">
      <c s="283" r="A358"/>
      <c s="205" r="B358"/>
      <c s="192" r="C358"/>
      <c s="283" r="D358"/>
      <c s="283" r="E358"/>
      <c s="283" r="F358"/>
      <c s="283" r="G358"/>
      <c s="305" r="H358"/>
      <c s="305" r="N358"/>
      <c s="305" r="O358"/>
      <c s="305" r="P358"/>
      <c s="305" r="Q358"/>
      <c s="305" r="T358"/>
      <c s="305" r="U358"/>
      <c s="305" r="V358"/>
      <c s="305" r="W358"/>
      <c s="305" r="X358"/>
      <c s="305" r="Y358"/>
      <c s="305" r="Z358"/>
      <c s="305" r="AA358"/>
      <c s="305" r="AB358"/>
      <c s="305" r="AC358"/>
      <c s="305" r="AD358"/>
      <c s="305" r="AE358"/>
    </row>
    <row customHeight="1" r="359" ht="20.25">
      <c s="283" r="A359"/>
      <c s="205" r="B359"/>
      <c s="192" r="C359"/>
      <c s="283" r="D359"/>
      <c s="283" r="E359"/>
      <c s="283" r="F359"/>
      <c s="283" r="G359"/>
      <c s="305" r="H359"/>
      <c s="305" r="N359"/>
      <c s="305" r="O359"/>
      <c s="305" r="P359"/>
      <c s="305" r="Q359"/>
      <c s="305" r="T359"/>
      <c s="305" r="U359"/>
      <c s="305" r="V359"/>
      <c s="305" r="W359"/>
      <c s="305" r="X359"/>
      <c s="305" r="Y359"/>
      <c s="305" r="Z359"/>
      <c s="305" r="AA359"/>
      <c s="305" r="AB359"/>
      <c s="305" r="AC359"/>
      <c s="305" r="AD359"/>
      <c s="305" r="AE359"/>
    </row>
    <row customHeight="1" r="360" ht="20.25">
      <c s="283" r="A360"/>
      <c s="205" r="B360"/>
      <c s="192" r="C360"/>
      <c s="283" r="D360"/>
      <c s="283" r="E360"/>
      <c s="283" r="F360"/>
      <c s="283" r="G360"/>
      <c s="305" r="H360"/>
      <c s="305" r="N360"/>
      <c s="305" r="O360"/>
      <c s="305" r="P360"/>
      <c s="305" r="Q360"/>
      <c s="305" r="T360"/>
      <c s="305" r="U360"/>
      <c s="305" r="V360"/>
      <c s="305" r="W360"/>
      <c s="305" r="X360"/>
      <c s="305" r="Y360"/>
      <c s="305" r="Z360"/>
      <c s="305" r="AA360"/>
      <c s="305" r="AB360"/>
      <c s="305" r="AC360"/>
      <c s="305" r="AD360"/>
      <c s="305" r="AE360"/>
    </row>
    <row customHeight="1" r="361" ht="20.25">
      <c s="283" r="A361"/>
      <c s="205" r="B361"/>
      <c s="192" r="C361"/>
      <c s="283" r="D361"/>
      <c s="283" r="E361"/>
      <c s="283" r="F361"/>
      <c s="283" r="G361"/>
      <c s="305" r="H361"/>
      <c s="305" r="N361"/>
      <c s="305" r="O361"/>
      <c s="305" r="P361"/>
      <c s="305" r="Q361"/>
      <c s="305" r="T361"/>
      <c s="305" r="U361"/>
      <c s="305" r="V361"/>
      <c s="305" r="W361"/>
      <c s="305" r="X361"/>
      <c s="305" r="Y361"/>
      <c s="305" r="Z361"/>
      <c s="305" r="AA361"/>
      <c s="305" r="AB361"/>
      <c s="305" r="AC361"/>
      <c s="305" r="AD361"/>
      <c s="305" r="AE361"/>
    </row>
    <row customHeight="1" r="362" ht="20.25">
      <c s="283" r="A362"/>
      <c s="205" r="B362"/>
      <c s="192" r="C362"/>
      <c s="283" r="D362"/>
      <c s="283" r="E362"/>
      <c s="283" r="F362"/>
      <c s="283" r="G362"/>
      <c s="305" r="H362"/>
      <c s="305" r="N362"/>
      <c s="305" r="O362"/>
      <c s="305" r="P362"/>
      <c s="305" r="Q362"/>
      <c s="305" r="T362"/>
      <c s="305" r="U362"/>
      <c s="305" r="V362"/>
      <c s="305" r="W362"/>
      <c s="305" r="X362"/>
      <c s="305" r="Y362"/>
      <c s="305" r="Z362"/>
      <c s="305" r="AA362"/>
      <c s="305" r="AB362"/>
      <c s="305" r="AC362"/>
      <c s="305" r="AD362"/>
      <c s="305" r="AE362"/>
    </row>
    <row customHeight="1" r="363" ht="20.25">
      <c s="283" r="A363"/>
      <c s="205" r="B363"/>
      <c s="192" r="C363"/>
      <c s="283" r="D363"/>
      <c s="283" r="E363"/>
      <c s="283" r="F363"/>
      <c s="283" r="G363"/>
      <c s="305" r="H363"/>
      <c s="305" r="N363"/>
      <c s="305" r="O363"/>
      <c s="305" r="P363"/>
      <c s="305" r="Q363"/>
      <c s="305" r="T363"/>
      <c s="305" r="U363"/>
      <c s="305" r="V363"/>
      <c s="305" r="W363"/>
      <c s="305" r="X363"/>
      <c s="305" r="Y363"/>
      <c s="305" r="Z363"/>
      <c s="305" r="AA363"/>
      <c s="305" r="AB363"/>
      <c s="305" r="AC363"/>
      <c s="305" r="AD363"/>
      <c s="305" r="AE363"/>
    </row>
    <row customHeight="1" r="364" ht="20.25">
      <c s="283" r="A364"/>
      <c s="205" r="B364"/>
      <c s="192" r="C364"/>
      <c s="283" r="D364"/>
      <c s="283" r="E364"/>
      <c s="283" r="F364"/>
      <c s="283" r="G364"/>
      <c s="305" r="H364"/>
      <c s="305" r="N364"/>
      <c s="305" r="O364"/>
      <c s="305" r="P364"/>
      <c s="305" r="Q364"/>
      <c s="305" r="T364"/>
      <c s="305" r="U364"/>
      <c s="305" r="V364"/>
      <c s="305" r="W364"/>
      <c s="305" r="X364"/>
      <c s="305" r="Y364"/>
      <c s="305" r="Z364"/>
      <c s="305" r="AA364"/>
      <c s="305" r="AB364"/>
      <c s="305" r="AC364"/>
      <c s="305" r="AD364"/>
      <c s="305" r="AE364"/>
    </row>
    <row customHeight="1" r="365" ht="20.25">
      <c s="283" r="A365"/>
      <c s="205" r="B365"/>
      <c s="192" r="C365"/>
      <c s="283" r="D365"/>
      <c s="283" r="E365"/>
      <c s="283" r="F365"/>
      <c s="283" r="G365"/>
      <c s="305" r="H365"/>
      <c s="305" r="N365"/>
      <c s="305" r="O365"/>
      <c s="305" r="P365"/>
      <c s="305" r="Q365"/>
      <c s="305" r="T365"/>
      <c s="305" r="U365"/>
      <c s="305" r="V365"/>
      <c s="305" r="W365"/>
      <c s="305" r="X365"/>
      <c s="305" r="Y365"/>
      <c s="305" r="Z365"/>
      <c s="305" r="AA365"/>
      <c s="305" r="AB365"/>
      <c s="305" r="AC365"/>
      <c s="305" r="AD365"/>
      <c s="305" r="AE365"/>
    </row>
    <row customHeight="1" r="366" ht="20.25">
      <c s="283" r="A366"/>
      <c s="205" r="B366"/>
      <c s="192" r="C366"/>
      <c s="283" r="D366"/>
      <c s="283" r="E366"/>
      <c s="283" r="F366"/>
      <c s="283" r="G366"/>
      <c s="305" r="H366"/>
      <c s="305" r="N366"/>
      <c s="305" r="O366"/>
      <c s="305" r="P366"/>
      <c s="305" r="Q366"/>
      <c s="305" r="T366"/>
      <c s="305" r="U366"/>
      <c s="305" r="V366"/>
      <c s="305" r="W366"/>
      <c s="305" r="X366"/>
      <c s="305" r="Y366"/>
      <c s="305" r="Z366"/>
      <c s="305" r="AA366"/>
      <c s="305" r="AB366"/>
      <c s="305" r="AC366"/>
      <c s="305" r="AD366"/>
      <c s="305" r="AE366"/>
    </row>
    <row customHeight="1" r="367" ht="20.25">
      <c s="283" r="A367"/>
      <c s="205" r="B367"/>
      <c s="192" r="C367"/>
      <c s="283" r="D367"/>
      <c s="283" r="E367"/>
      <c s="283" r="F367"/>
      <c s="283" r="G367"/>
      <c s="305" r="H367"/>
      <c s="305" r="N367"/>
      <c s="305" r="O367"/>
      <c s="305" r="P367"/>
      <c s="305" r="Q367"/>
      <c s="305" r="T367"/>
      <c s="305" r="U367"/>
      <c s="305" r="V367"/>
      <c s="305" r="W367"/>
      <c s="305" r="X367"/>
      <c s="305" r="Y367"/>
      <c s="305" r="Z367"/>
      <c s="305" r="AA367"/>
      <c s="305" r="AB367"/>
      <c s="305" r="AC367"/>
      <c s="305" r="AD367"/>
      <c s="305" r="AE367"/>
    </row>
    <row customHeight="1" r="368" ht="20.25">
      <c s="283" r="A368"/>
      <c s="205" r="B368"/>
      <c s="192" r="C368"/>
      <c s="283" r="D368"/>
      <c s="283" r="E368"/>
      <c s="283" r="F368"/>
      <c s="283" r="G368"/>
      <c s="305" r="H368"/>
      <c s="305" r="N368"/>
      <c s="305" r="O368"/>
      <c s="305" r="P368"/>
      <c s="305" r="Q368"/>
      <c s="305" r="T368"/>
      <c s="305" r="U368"/>
      <c s="305" r="V368"/>
      <c s="305" r="W368"/>
      <c s="305" r="X368"/>
      <c s="305" r="Y368"/>
      <c s="305" r="Z368"/>
      <c s="305" r="AA368"/>
      <c s="305" r="AB368"/>
      <c s="305" r="AC368"/>
      <c s="305" r="AD368"/>
      <c s="305" r="AE368"/>
    </row>
    <row customHeight="1" r="369" ht="20.25">
      <c s="283" r="A369"/>
      <c s="205" r="B369"/>
      <c s="192" r="C369"/>
      <c s="283" r="D369"/>
      <c s="283" r="E369"/>
      <c s="283" r="F369"/>
      <c s="283" r="G369"/>
      <c s="305" r="H369"/>
      <c s="305" r="N369"/>
      <c s="305" r="O369"/>
      <c s="305" r="P369"/>
      <c s="305" r="Q369"/>
      <c s="305" r="T369"/>
      <c s="305" r="U369"/>
      <c s="305" r="V369"/>
      <c s="305" r="W369"/>
      <c s="305" r="X369"/>
      <c s="305" r="Y369"/>
      <c s="305" r="Z369"/>
      <c s="305" r="AA369"/>
      <c s="305" r="AB369"/>
      <c s="305" r="AC369"/>
      <c s="305" r="AD369"/>
      <c s="305" r="AE369"/>
    </row>
    <row customHeight="1" r="370" ht="20.25">
      <c s="283" r="A370"/>
      <c s="205" r="B370"/>
      <c s="192" r="C370"/>
      <c s="283" r="D370"/>
      <c s="283" r="E370"/>
      <c s="283" r="F370"/>
      <c s="283" r="G370"/>
      <c s="305" r="H370"/>
      <c s="305" r="N370"/>
      <c s="305" r="O370"/>
      <c s="305" r="P370"/>
      <c s="305" r="Q370"/>
      <c s="305" r="T370"/>
      <c s="305" r="U370"/>
      <c s="305" r="V370"/>
      <c s="305" r="W370"/>
      <c s="305" r="X370"/>
      <c s="305" r="Y370"/>
      <c s="305" r="Z370"/>
      <c s="305" r="AA370"/>
      <c s="305" r="AB370"/>
      <c s="305" r="AC370"/>
      <c s="305" r="AD370"/>
      <c s="305" r="AE370"/>
    </row>
    <row customHeight="1" r="371" ht="20.25">
      <c s="283" r="A371"/>
      <c s="205" r="B371"/>
      <c s="192" r="C371"/>
      <c s="283" r="D371"/>
      <c s="283" r="E371"/>
      <c s="283" r="F371"/>
      <c s="283" r="G371"/>
      <c s="305" r="H371"/>
      <c s="305" r="N371"/>
      <c s="305" r="O371"/>
      <c s="305" r="P371"/>
      <c s="305" r="Q371"/>
      <c s="305" r="T371"/>
      <c s="305" r="U371"/>
      <c s="305" r="V371"/>
      <c s="305" r="W371"/>
      <c s="305" r="X371"/>
      <c s="305" r="Y371"/>
      <c s="305" r="Z371"/>
      <c s="305" r="AA371"/>
      <c s="305" r="AB371"/>
      <c s="305" r="AC371"/>
      <c s="305" r="AD371"/>
      <c s="305" r="AE371"/>
    </row>
    <row customHeight="1" r="372" ht="20.25">
      <c s="283" r="A372"/>
      <c s="205" r="B372"/>
      <c s="192" r="C372"/>
      <c s="283" r="D372"/>
      <c s="283" r="E372"/>
      <c s="283" r="F372"/>
      <c s="283" r="G372"/>
      <c s="305" r="H372"/>
      <c s="305" r="N372"/>
      <c s="305" r="O372"/>
      <c s="305" r="P372"/>
      <c s="305" r="Q372"/>
      <c s="305" r="T372"/>
      <c s="305" r="U372"/>
      <c s="305" r="V372"/>
      <c s="305" r="W372"/>
      <c s="305" r="X372"/>
      <c s="305" r="Y372"/>
      <c s="305" r="Z372"/>
      <c s="305" r="AA372"/>
      <c s="305" r="AB372"/>
      <c s="305" r="AC372"/>
      <c s="305" r="AD372"/>
      <c s="305" r="AE372"/>
    </row>
    <row customHeight="1" r="373" ht="20.25">
      <c s="283" r="A373"/>
      <c s="205" r="B373"/>
      <c s="192" r="C373"/>
      <c s="283" r="D373"/>
      <c s="283" r="E373"/>
      <c s="283" r="F373"/>
      <c s="283" r="G373"/>
      <c s="305" r="H373"/>
      <c s="305" r="N373"/>
      <c s="305" r="O373"/>
      <c s="305" r="P373"/>
      <c s="305" r="Q373"/>
      <c s="305" r="T373"/>
      <c s="305" r="U373"/>
      <c s="305" r="V373"/>
      <c s="305" r="W373"/>
      <c s="305" r="X373"/>
      <c s="305" r="Y373"/>
      <c s="305" r="Z373"/>
      <c s="305" r="AA373"/>
      <c s="305" r="AB373"/>
      <c s="305" r="AC373"/>
      <c s="305" r="AD373"/>
      <c s="305" r="AE373"/>
    </row>
    <row customHeight="1" r="374" ht="20.25">
      <c s="283" r="A374"/>
      <c s="205" r="B374"/>
      <c s="192" r="C374"/>
      <c s="283" r="D374"/>
      <c s="283" r="E374"/>
      <c s="283" r="F374"/>
      <c s="283" r="G374"/>
      <c s="305" r="H374"/>
      <c s="305" r="N374"/>
      <c s="305" r="O374"/>
      <c s="305" r="P374"/>
      <c s="305" r="Q374"/>
      <c s="305" r="T374"/>
      <c s="305" r="U374"/>
      <c s="305" r="V374"/>
      <c s="305" r="W374"/>
      <c s="305" r="X374"/>
      <c s="305" r="Y374"/>
      <c s="305" r="Z374"/>
      <c s="305" r="AA374"/>
      <c s="305" r="AB374"/>
      <c s="305" r="AC374"/>
      <c s="305" r="AD374"/>
      <c s="305" r="AE374"/>
    </row>
    <row customHeight="1" r="375" ht="20.25">
      <c s="283" r="A375"/>
      <c s="205" r="B375"/>
      <c s="192" r="C375"/>
      <c s="283" r="D375"/>
      <c s="283" r="E375"/>
      <c s="283" r="F375"/>
      <c s="283" r="G375"/>
      <c s="305" r="H375"/>
      <c s="305" r="N375"/>
      <c s="305" r="O375"/>
      <c s="305" r="P375"/>
      <c s="305" r="Q375"/>
      <c s="305" r="T375"/>
      <c s="305" r="U375"/>
      <c s="305" r="V375"/>
      <c s="305" r="W375"/>
      <c s="305" r="X375"/>
      <c s="305" r="Y375"/>
      <c s="305" r="Z375"/>
      <c s="305" r="AA375"/>
      <c s="305" r="AB375"/>
      <c s="305" r="AC375"/>
      <c s="305" r="AD375"/>
      <c s="305" r="AE375"/>
    </row>
    <row customHeight="1" r="376" ht="20.25">
      <c s="283" r="A376"/>
      <c s="205" r="B376"/>
      <c s="192" r="C376"/>
      <c s="283" r="D376"/>
      <c s="283" r="E376"/>
      <c s="283" r="F376"/>
      <c s="283" r="G376"/>
      <c s="305" r="H376"/>
      <c s="305" r="N376"/>
      <c s="305" r="O376"/>
      <c s="305" r="P376"/>
      <c s="305" r="Q376"/>
      <c s="305" r="T376"/>
      <c s="305" r="U376"/>
      <c s="305" r="V376"/>
      <c s="305" r="W376"/>
      <c s="305" r="X376"/>
      <c s="305" r="Y376"/>
      <c s="305" r="Z376"/>
      <c s="305" r="AA376"/>
      <c s="305" r="AB376"/>
      <c s="305" r="AC376"/>
      <c s="305" r="AD376"/>
      <c s="305" r="AE376"/>
    </row>
    <row customHeight="1" r="377" ht="20.25">
      <c s="283" r="A377"/>
      <c s="205" r="B377"/>
      <c s="192" r="C377"/>
      <c s="283" r="D377"/>
      <c s="283" r="E377"/>
      <c s="283" r="F377"/>
      <c s="283" r="G377"/>
      <c s="305" r="H377"/>
      <c s="305" r="N377"/>
      <c s="305" r="O377"/>
      <c s="305" r="P377"/>
      <c s="305" r="Q377"/>
      <c s="305" r="T377"/>
      <c s="305" r="U377"/>
      <c s="305" r="V377"/>
      <c s="305" r="W377"/>
      <c s="305" r="X377"/>
      <c s="305" r="Y377"/>
      <c s="305" r="Z377"/>
      <c s="305" r="AA377"/>
      <c s="305" r="AB377"/>
      <c s="305" r="AC377"/>
      <c s="305" r="AD377"/>
      <c s="305" r="AE377"/>
    </row>
    <row customHeight="1" r="378" ht="20.25">
      <c s="283" r="A378"/>
      <c s="205" r="B378"/>
      <c s="192" r="C378"/>
      <c s="283" r="D378"/>
      <c s="283" r="E378"/>
      <c s="283" r="F378"/>
      <c s="283" r="G378"/>
      <c s="305" r="H378"/>
      <c s="305" r="N378"/>
      <c s="305" r="O378"/>
      <c s="305" r="P378"/>
      <c s="305" r="Q378"/>
      <c s="305" r="T378"/>
      <c s="305" r="U378"/>
      <c s="305" r="V378"/>
      <c s="305" r="W378"/>
      <c s="305" r="X378"/>
      <c s="305" r="Y378"/>
      <c s="305" r="Z378"/>
      <c s="305" r="AA378"/>
      <c s="305" r="AB378"/>
      <c s="305" r="AC378"/>
      <c s="305" r="AD378"/>
      <c s="305" r="AE378"/>
    </row>
    <row customHeight="1" r="379" ht="20.25">
      <c s="283" r="A379"/>
      <c s="205" r="B379"/>
      <c s="192" r="C379"/>
      <c s="283" r="D379"/>
      <c s="283" r="E379"/>
      <c s="283" r="F379"/>
      <c s="283" r="G379"/>
      <c s="305" r="H379"/>
      <c s="305" r="N379"/>
      <c s="305" r="O379"/>
      <c s="305" r="P379"/>
      <c s="305" r="Q379"/>
      <c s="305" r="T379"/>
      <c s="305" r="U379"/>
      <c s="305" r="V379"/>
      <c s="305" r="W379"/>
      <c s="305" r="X379"/>
      <c s="305" r="Y379"/>
      <c s="305" r="Z379"/>
      <c s="305" r="AA379"/>
      <c s="305" r="AB379"/>
      <c s="305" r="AC379"/>
      <c s="305" r="AD379"/>
      <c s="305" r="AE379"/>
    </row>
    <row customHeight="1" r="380" ht="20.25">
      <c s="283" r="A380"/>
      <c s="205" r="B380"/>
      <c s="192" r="C380"/>
      <c s="283" r="D380"/>
      <c s="283" r="E380"/>
      <c s="283" r="F380"/>
      <c s="283" r="G380"/>
      <c s="305" r="H380"/>
      <c s="305" r="N380"/>
      <c s="305" r="O380"/>
      <c s="305" r="P380"/>
      <c s="305" r="Q380"/>
      <c s="305" r="T380"/>
      <c s="305" r="U380"/>
      <c s="305" r="V380"/>
      <c s="305" r="W380"/>
      <c s="305" r="X380"/>
      <c s="305" r="Y380"/>
      <c s="305" r="Z380"/>
      <c s="305" r="AA380"/>
      <c s="305" r="AB380"/>
      <c s="305" r="AC380"/>
      <c s="305" r="AD380"/>
      <c s="305" r="AE380"/>
    </row>
    <row customHeight="1" r="381" ht="20.25">
      <c s="283" r="A381"/>
      <c s="205" r="B381"/>
      <c s="192" r="C381"/>
      <c s="283" r="D381"/>
      <c s="283" r="E381"/>
      <c s="283" r="F381"/>
      <c s="283" r="G381"/>
      <c s="305" r="H381"/>
      <c s="305" r="N381"/>
      <c s="305" r="O381"/>
      <c s="305" r="P381"/>
      <c s="305" r="Q381"/>
      <c s="305" r="T381"/>
      <c s="305" r="U381"/>
      <c s="305" r="V381"/>
      <c s="305" r="W381"/>
      <c s="305" r="X381"/>
      <c s="305" r="Y381"/>
      <c s="305" r="Z381"/>
      <c s="305" r="AA381"/>
      <c s="305" r="AB381"/>
      <c s="305" r="AC381"/>
      <c s="305" r="AD381"/>
      <c s="305" r="AE381"/>
    </row>
    <row customHeight="1" r="382" ht="20.25">
      <c s="283" r="A382"/>
      <c s="205" r="B382"/>
      <c s="192" r="C382"/>
      <c s="283" r="D382"/>
      <c s="283" r="E382"/>
      <c s="283" r="F382"/>
      <c s="283" r="G382"/>
      <c s="305" r="H382"/>
      <c s="305" r="N382"/>
      <c s="305" r="O382"/>
      <c s="305" r="P382"/>
      <c s="305" r="Q382"/>
      <c s="305" r="T382"/>
      <c s="305" r="U382"/>
      <c s="305" r="V382"/>
      <c s="305" r="W382"/>
      <c s="305" r="X382"/>
      <c s="305" r="Y382"/>
      <c s="305" r="Z382"/>
      <c s="305" r="AA382"/>
      <c s="305" r="AB382"/>
      <c s="305" r="AC382"/>
      <c s="305" r="AD382"/>
      <c s="305" r="AE382"/>
    </row>
    <row customHeight="1" r="383" ht="20.25">
      <c s="283" r="A383"/>
      <c s="205" r="B383"/>
      <c s="192" r="C383"/>
      <c s="283" r="D383"/>
      <c s="283" r="E383"/>
      <c s="283" r="F383"/>
      <c s="283" r="G383"/>
      <c s="305" r="H383"/>
      <c s="305" r="N383"/>
      <c s="305" r="O383"/>
      <c s="305" r="P383"/>
      <c s="305" r="Q383"/>
      <c s="305" r="T383"/>
      <c s="305" r="U383"/>
      <c s="305" r="V383"/>
      <c s="305" r="W383"/>
      <c s="305" r="X383"/>
      <c s="305" r="Y383"/>
      <c s="305" r="Z383"/>
      <c s="305" r="AA383"/>
      <c s="305" r="AB383"/>
      <c s="305" r="AC383"/>
      <c s="305" r="AD383"/>
      <c s="305" r="AE383"/>
    </row>
    <row customHeight="1" r="384" ht="20.25">
      <c s="283" r="A384"/>
      <c s="205" r="B384"/>
      <c s="192" r="C384"/>
      <c s="283" r="D384"/>
      <c s="283" r="E384"/>
      <c s="283" r="F384"/>
      <c s="283" r="G384"/>
      <c s="305" r="H384"/>
      <c s="305" r="N384"/>
      <c s="305" r="O384"/>
      <c s="305" r="P384"/>
      <c s="305" r="Q384"/>
      <c s="305" r="T384"/>
      <c s="305" r="U384"/>
      <c s="305" r="V384"/>
      <c s="305" r="W384"/>
      <c s="305" r="X384"/>
      <c s="305" r="Y384"/>
      <c s="305" r="Z384"/>
      <c s="305" r="AA384"/>
      <c s="305" r="AB384"/>
      <c s="305" r="AC384"/>
      <c s="305" r="AD384"/>
      <c s="305" r="AE384"/>
    </row>
    <row customHeight="1" r="385" ht="20.25">
      <c s="283" r="A385"/>
      <c s="205" r="B385"/>
      <c s="192" r="C385"/>
      <c s="283" r="D385"/>
      <c s="283" r="E385"/>
      <c s="283" r="F385"/>
      <c s="283" r="G385"/>
      <c s="305" r="H385"/>
      <c s="305" r="N385"/>
      <c s="305" r="O385"/>
      <c s="305" r="P385"/>
      <c s="305" r="Q385"/>
      <c s="305" r="T385"/>
      <c s="305" r="U385"/>
      <c s="305" r="V385"/>
      <c s="305" r="W385"/>
      <c s="305" r="X385"/>
      <c s="305" r="Y385"/>
      <c s="305" r="Z385"/>
      <c s="305" r="AA385"/>
      <c s="305" r="AB385"/>
      <c s="305" r="AC385"/>
      <c s="305" r="AD385"/>
      <c s="305" r="AE385"/>
    </row>
    <row customHeight="1" r="386" ht="20.25">
      <c s="283" r="A386"/>
      <c s="205" r="B386"/>
      <c s="192" r="C386"/>
      <c s="283" r="D386"/>
      <c s="283" r="E386"/>
      <c s="283" r="F386"/>
      <c s="283" r="G386"/>
      <c s="305" r="H386"/>
      <c s="305" r="N386"/>
      <c s="305" r="O386"/>
      <c s="305" r="P386"/>
      <c s="305" r="Q386"/>
      <c s="305" r="T386"/>
      <c s="305" r="U386"/>
      <c s="305" r="V386"/>
      <c s="305" r="W386"/>
      <c s="305" r="X386"/>
      <c s="305" r="Y386"/>
      <c s="305" r="Z386"/>
      <c s="305" r="AA386"/>
      <c s="305" r="AB386"/>
      <c s="305" r="AC386"/>
      <c s="305" r="AD386"/>
      <c s="305" r="AE386"/>
    </row>
  </sheetData>
  <conditionalFormatting sqref="C2 D2 E2 F2 G2 H2 I2 J2 K2 L2 M2 N2 O2 P2 Q2 R2 S2 T2 U2 V2 W2 X2 Y2 Z2 AA2 AB2 AC2 AD2 AE2 AF2 AG2 AH2 AI2 AJ2 AK2 AL2 AM2 AN2 AO2 AP2 AQ2 AR2 AS2 AT2 AU2 AV2 AW2 AX2 AY2 AZ2 BA2 BB2 BC2 BD2 BE2 BF2 BG2">
    <cfRule timePeriod="last7Days" priority="1" type="timePeriod" stopIfTrue="1" dxfId="5"/>
  </conditionalFormatting>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cfRule text="Booked" priority="1" type="containsText" operator="containsText" stopIfTrue="1" dxfId="6">
      <formula>NOT(ISERROR(SEARCH("Booked", A1)))</formula>
    </cfRule>
    <cfRule text="Pipeline" priority="2" type="containsText" operator="containsText" stopIfTrue="1" dxfId="7">
      <formula>NOT(ISERROR(SEARCH("Pipeline", A1)))</formula>
    </cfRule>
  </conditionalFormatting>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cfRule text="Pipeline" priority="1" type="containsText" operator="containsText" stopIfTrue="1" dxfId="8">
      <formula>NOT(ISERROR(SEARCH("Pipeline", B1)))</formula>
    </cfRule>
  </conditionalFormatting>
</worksheet>
</file>