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" windowWidth="23835" windowHeight="12015" tabRatio="170"/>
  </bookViews>
  <sheets>
    <sheet name="Sheet1 (2)" sheetId="4" r:id="rId1"/>
    <sheet name="Sheet1" sheetId="5" r:id="rId2"/>
  </sheets>
  <definedNames>
    <definedName name="BOM_Base" localSheetId="0">'Sheet1 (2)'!$A$2:$I$37</definedName>
    <definedName name="HP03S_HIH6130" localSheetId="0">'Sheet1 (2)'!$A$103:$I$124</definedName>
    <definedName name="MRF24_Module" localSheetId="0">'Sheet1 (2)'!$A$41:$I$47</definedName>
    <definedName name="VPower_feed" localSheetId="0">'Sheet1 (2)'!$A$52:$I$55</definedName>
    <definedName name="Wind_enc" localSheetId="0">'Sheet1 (2)'!$A$64:$I$81</definedName>
    <definedName name="Wind_Tree_connect" localSheetId="0">'Sheet1 (2)'!$A$59:$I$60</definedName>
  </definedNames>
  <calcPr calcId="125725"/>
</workbook>
</file>

<file path=xl/calcChain.xml><?xml version="1.0" encoding="utf-8"?>
<calcChain xmlns="http://schemas.openxmlformats.org/spreadsheetml/2006/main">
  <c r="N78" i="4"/>
  <c r="O121"/>
  <c r="O62"/>
  <c r="O57"/>
  <c r="O39"/>
  <c r="N135"/>
  <c r="N136" s="1"/>
  <c r="O136" s="1"/>
  <c r="N134"/>
  <c r="N119"/>
  <c r="N77"/>
  <c r="N76"/>
  <c r="N79"/>
  <c r="N80"/>
  <c r="N117"/>
  <c r="N118"/>
  <c r="N120"/>
  <c r="N116"/>
  <c r="N115"/>
  <c r="N114"/>
  <c r="N129"/>
  <c r="N128"/>
  <c r="N127"/>
  <c r="N126"/>
  <c r="N125"/>
  <c r="N124"/>
  <c r="N123"/>
  <c r="N130" s="1"/>
  <c r="O130" s="1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42"/>
  <c r="N43"/>
  <c r="N44"/>
  <c r="N45"/>
  <c r="N46"/>
  <c r="N47"/>
  <c r="N48"/>
  <c r="N53"/>
  <c r="N54"/>
  <c r="N55"/>
  <c r="N56"/>
  <c r="N60"/>
  <c r="N61"/>
  <c r="N62" s="1"/>
  <c r="N64"/>
  <c r="N65"/>
  <c r="N66"/>
  <c r="N67"/>
  <c r="N68"/>
  <c r="N69"/>
  <c r="N70"/>
  <c r="N73"/>
  <c r="N74"/>
  <c r="N75"/>
  <c r="N84"/>
  <c r="N85"/>
  <c r="N86"/>
  <c r="N87"/>
  <c r="N88"/>
  <c r="N89"/>
  <c r="N93"/>
  <c r="N94"/>
  <c r="N95"/>
  <c r="N96"/>
  <c r="N97"/>
  <c r="N98"/>
  <c r="N99"/>
  <c r="N100"/>
  <c r="N104"/>
  <c r="N105"/>
  <c r="N106"/>
  <c r="N107"/>
  <c r="N108"/>
  <c r="N109"/>
  <c r="N110"/>
  <c r="N149"/>
  <c r="N150"/>
  <c r="N151"/>
  <c r="N152"/>
  <c r="N153"/>
  <c r="N154"/>
  <c r="N155"/>
  <c r="N156"/>
  <c r="N157"/>
  <c r="N158"/>
  <c r="N159"/>
  <c r="N11"/>
  <c r="N12"/>
  <c r="N13"/>
  <c r="N14"/>
  <c r="N15"/>
  <c r="N16"/>
  <c r="N17"/>
  <c r="N18"/>
  <c r="N19"/>
  <c r="N20"/>
  <c r="N4"/>
  <c r="N5"/>
  <c r="N6"/>
  <c r="N7"/>
  <c r="N8"/>
  <c r="N9"/>
  <c r="N10"/>
  <c r="N3"/>
  <c r="N39" s="1"/>
  <c r="N111" l="1"/>
  <c r="O111" s="1"/>
  <c r="N81"/>
  <c r="O81" s="1"/>
  <c r="C164" s="1"/>
  <c r="N121"/>
  <c r="N101"/>
  <c r="O101" s="1"/>
  <c r="C163" s="1"/>
  <c r="N90"/>
  <c r="O90" s="1"/>
  <c r="N71"/>
  <c r="O71" s="1"/>
  <c r="N57"/>
  <c r="N49"/>
  <c r="O49" s="1"/>
  <c r="C162" s="1"/>
</calcChain>
</file>

<file path=xl/connections.xml><?xml version="1.0" encoding="utf-8"?>
<connections xmlns="http://schemas.openxmlformats.org/spreadsheetml/2006/main">
  <connection id="1" name="BOM_Base1" type="6" refreshedVersion="3" background="1" saveData="1">
    <textPr codePage="437" sourceFile="D:\Eagle5_project\Wifi_WX_Station\BOMStuff\BOM_Bas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2" name="HP03S_HIH61301" type="6" refreshedVersion="3" background="1" saveData="1">
    <textPr codePage="437" sourceFile="D:\Eagle5_project\Wifi_WX_Station\BOMStuff\HP03S_HIH6130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3" name="MRF24_Module1" type="6" refreshedVersion="3" background="1" saveData="1">
    <textPr codePage="437" sourceFile="D:\Eagle5_project\Wifi_WX_Station\BOMStuff\MRF24_Module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4" name="VPower_feed1" type="6" refreshedVersion="3" background="1" saveData="1">
    <textPr codePage="437" sourceFile="D:\Eagle5_project\Wifi_WX_Station\BOMStuff\VPower_feed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5" name="Wind_enc1" type="6" refreshedVersion="3" background="1" saveData="1">
    <textPr codePage="437" sourceFile="D:\Eagle5_project\Wifi_WX_Station\BOMStuff\Wind_enc.csv" semicolon="1">
      <textFields count="8">
        <textField/>
        <textField/>
        <textField/>
        <textField/>
        <textField/>
        <textField/>
        <textField/>
        <textField/>
      </textFields>
    </textPr>
  </connection>
  <connection id="6" name="Wind_Tree_connect1" type="6" refreshedVersion="3" background="1" saveData="1">
    <textPr codePage="437" sourceFile="D:\Eagle5_project\Wifi_WX_Station\BOMStuff\Wind_Tree_connect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<sst xmlns="http://schemas.openxmlformats.org/spreadsheetml/2006/main" count="528" uniqueCount="327">
  <si>
    <t>Qty</t>
  </si>
  <si>
    <t>Value</t>
  </si>
  <si>
    <t>Package</t>
  </si>
  <si>
    <t>Parts</t>
  </si>
  <si>
    <t>Description</t>
  </si>
  <si>
    <t>JP1</t>
  </si>
  <si>
    <t>0.1uF</t>
  </si>
  <si>
    <t>C0805</t>
  </si>
  <si>
    <t>R0603</t>
  </si>
  <si>
    <t>R/2012-12R</t>
  </si>
  <si>
    <t>C7</t>
  </si>
  <si>
    <t>120o</t>
  </si>
  <si>
    <t>1uF</t>
  </si>
  <si>
    <t>2.2uF</t>
  </si>
  <si>
    <t>C9, C10</t>
  </si>
  <si>
    <t>22p</t>
  </si>
  <si>
    <t>C0603</t>
  </si>
  <si>
    <t>C14, C15</t>
  </si>
  <si>
    <t>25LC512</t>
  </si>
  <si>
    <t>U2</t>
  </si>
  <si>
    <t>DPACK</t>
  </si>
  <si>
    <t>IC1</t>
  </si>
  <si>
    <t>32Khz</t>
  </si>
  <si>
    <t>Q1</t>
  </si>
  <si>
    <t>CRYSTAL</t>
  </si>
  <si>
    <t>C3</t>
  </si>
  <si>
    <t>R5</t>
  </si>
  <si>
    <t>B140</t>
  </si>
  <si>
    <t>SMB</t>
  </si>
  <si>
    <t>D1</t>
  </si>
  <si>
    <t>Schottky Diode</t>
  </si>
  <si>
    <t>CP2104-GM</t>
  </si>
  <si>
    <t>QFN24_4X4</t>
  </si>
  <si>
    <t>U1</t>
  </si>
  <si>
    <t>ANA</t>
  </si>
  <si>
    <t>MINI-USB-32005-301</t>
  </si>
  <si>
    <t>32005-301</t>
  </si>
  <si>
    <t>USB</t>
  </si>
  <si>
    <t>MINI USB-B Conector</t>
  </si>
  <si>
    <t>PIC24FJ128GA008</t>
  </si>
  <si>
    <t>TQFP80-12X12</t>
  </si>
  <si>
    <t>U3</t>
  </si>
  <si>
    <t>RJ45-8VERT</t>
  </si>
  <si>
    <t>RJ45_VERT</t>
  </si>
  <si>
    <t>J1</t>
  </si>
  <si>
    <t>RJ45 Jack</t>
  </si>
  <si>
    <t>SWITCH-MOMENTARY-2SMD</t>
  </si>
  <si>
    <t>ambr</t>
  </si>
  <si>
    <t>CHIP-LED0603</t>
  </si>
  <si>
    <t>LED</t>
  </si>
  <si>
    <t>grn</t>
  </si>
  <si>
    <t>red</t>
  </si>
  <si>
    <t>C1, C2</t>
  </si>
  <si>
    <t>10K</t>
  </si>
  <si>
    <t>R2</t>
  </si>
  <si>
    <t>4.7K</t>
  </si>
  <si>
    <t>R1</t>
  </si>
  <si>
    <t>4.7uF</t>
  </si>
  <si>
    <t>M05X2</t>
  </si>
  <si>
    <t>2X5-RA-HEADER</t>
  </si>
  <si>
    <t>MRF24WB0MA</t>
  </si>
  <si>
    <t>MRF24W</t>
  </si>
  <si>
    <t>M1</t>
  </si>
  <si>
    <t>Mirochip/ZeroG  Wifi module</t>
  </si>
  <si>
    <t>J1, J2</t>
  </si>
  <si>
    <t>C0805K</t>
  </si>
  <si>
    <t>C1, C2, C5</t>
  </si>
  <si>
    <t>SMC_D</t>
  </si>
  <si>
    <t>C6</t>
  </si>
  <si>
    <t>6.8K</t>
  </si>
  <si>
    <t>R6</t>
  </si>
  <si>
    <t>R3</t>
  </si>
  <si>
    <t>SOIC8</t>
  </si>
  <si>
    <t>PN_ DigiKey</t>
  </si>
  <si>
    <t>X10</t>
  </si>
  <si>
    <t xml:space="preserve"> AE10396-ND</t>
  </si>
  <si>
    <t>259-1468-ND</t>
  </si>
  <si>
    <t>FAN 12V/5V</t>
  </si>
  <si>
    <t xml:space="preserve"> 609-3410-ND</t>
  </si>
  <si>
    <t>445-1273-1-ND</t>
  </si>
  <si>
    <t>478-1395-1-ND</t>
  </si>
  <si>
    <t>X100</t>
  </si>
  <si>
    <t>399-3696-1-ND</t>
  </si>
  <si>
    <t>490-5320-1-ND</t>
  </si>
  <si>
    <t>22uF/10V</t>
  </si>
  <si>
    <t>SMC_B</t>
  </si>
  <si>
    <t>493-2357-1-ND</t>
  </si>
  <si>
    <t xml:space="preserve"> 445-3459-1-ND</t>
  </si>
  <si>
    <t>311-120GRCT-ND</t>
  </si>
  <si>
    <t>311-1.0KGRCT-ND</t>
  </si>
  <si>
    <t>311-10.0KHRCT-ND</t>
  </si>
  <si>
    <t>311-4.70KHRCT-ND</t>
  </si>
  <si>
    <t>311-6.80KHRCT-ND</t>
  </si>
  <si>
    <t>311-14.0KHRCT-ND</t>
  </si>
  <si>
    <t>311-26.1KHRCT-ND</t>
  </si>
  <si>
    <t>26.1K</t>
  </si>
  <si>
    <t>25LC512-I/SN-ND</t>
  </si>
  <si>
    <t>641-1111-1-ND</t>
  </si>
  <si>
    <t>336-2008-5-ND</t>
  </si>
  <si>
    <t>ED2992CT-ND</t>
  </si>
  <si>
    <t xml:space="preserve"> MRF24WB0MB/RM-ND</t>
  </si>
  <si>
    <t>475-2512-1-ND</t>
  </si>
  <si>
    <t xml:space="preserve"> 475-1409-1-ND</t>
  </si>
  <si>
    <t>475-2558-1-ND</t>
  </si>
  <si>
    <t>P12955SCT-ND</t>
  </si>
  <si>
    <t>PIC24FJ256GA108</t>
  </si>
  <si>
    <t>PIC24FJ256GA108-I/PT-ND7.42</t>
  </si>
  <si>
    <t>Alt Vendor</t>
  </si>
  <si>
    <t>497-1496-1-ND</t>
  </si>
  <si>
    <t>EEprom 512kbit</t>
  </si>
  <si>
    <t>WM2003-ND</t>
  </si>
  <si>
    <t>CONN HOUS 3POS .100 W/RAMP/RIB</t>
  </si>
  <si>
    <t>WM2001-ND</t>
  </si>
  <si>
    <t xml:space="preserve">Solar Sensor </t>
  </si>
  <si>
    <t xml:space="preserve">OP-amp </t>
  </si>
  <si>
    <t>PCB</t>
  </si>
  <si>
    <t>Capacitor</t>
  </si>
  <si>
    <t>Resistor</t>
  </si>
  <si>
    <t xml:space="preserve"> </t>
  </si>
  <si>
    <t>Pol Capacitor</t>
  </si>
  <si>
    <t>Solar Cell</t>
  </si>
  <si>
    <t>USB /UART</t>
  </si>
  <si>
    <t>CONN HEADER 3POS .100 VERT TIN</t>
  </si>
  <si>
    <t>WM4201-ND</t>
  </si>
  <si>
    <t>Male header 1x6</t>
  </si>
  <si>
    <t>Male header 1x10</t>
  </si>
  <si>
    <t>FAN 12V/5V, 92mmx92mm</t>
  </si>
  <si>
    <t>Item # 160835</t>
  </si>
  <si>
    <t xml:space="preserve">Severe Weather Post SLV COMP </t>
  </si>
  <si>
    <t>Severe Weather Kove Base</t>
  </si>
  <si>
    <t>Severe Weather Post Cap Bevel</t>
  </si>
  <si>
    <t xml:space="preserve">Item #100437 </t>
  </si>
  <si>
    <t>WM1114CT-ND</t>
  </si>
  <si>
    <t>Male Header 2x5</t>
  </si>
  <si>
    <t>Capacitor Polarized</t>
  </si>
  <si>
    <t>Crimp terminal  for Molex KK connector</t>
  </si>
  <si>
    <t>Molex KK series connector housing</t>
  </si>
  <si>
    <t>S1, S2, Reset</t>
  </si>
  <si>
    <t>PIC24FJ128GA008-I/PT-ND5.2</t>
  </si>
  <si>
    <t>Anemometer</t>
  </si>
  <si>
    <t xml:space="preserve">Wind vane </t>
  </si>
  <si>
    <t>DAVIS VANTAGE VUE WIND CUPS 7342.178</t>
  </si>
  <si>
    <t>DAVIS WIND VANE 7904</t>
  </si>
  <si>
    <t>http://www.ambientweather.com/dain79wivafo.html</t>
  </si>
  <si>
    <t>http://www.ambientweather.com/da7342178.html</t>
  </si>
  <si>
    <t>Item #7067</t>
  </si>
  <si>
    <t>Lowes</t>
  </si>
  <si>
    <t>Frys</t>
  </si>
  <si>
    <t>Male header 1x3</t>
  </si>
  <si>
    <t>C2, C3,C4,C5,C6,C8,C11,C13,C16,C18,C19,C20,C21</t>
  </si>
  <si>
    <t>Capacitor, Polarized</t>
  </si>
  <si>
    <t>C1,C12</t>
  </si>
  <si>
    <t>R16, R17</t>
  </si>
  <si>
    <t>1K</t>
  </si>
  <si>
    <t>14K</t>
  </si>
  <si>
    <t>R3,R4,R11,</t>
  </si>
  <si>
    <t>R1, R2,</t>
  </si>
  <si>
    <t>8.2K</t>
  </si>
  <si>
    <t>311-8.2KGRDKR-ND</t>
  </si>
  <si>
    <t>311-4.7KGRDKR-ND</t>
  </si>
  <si>
    <t>470O</t>
  </si>
  <si>
    <t>R18</t>
  </si>
  <si>
    <t>311-470GRCT-ND</t>
  </si>
  <si>
    <t>R9,R10,R21,R22</t>
  </si>
  <si>
    <t>300-8340-1-ND</t>
  </si>
  <si>
    <t>SMD-Can</t>
  </si>
  <si>
    <t>J5 /BaroHyg</t>
  </si>
  <si>
    <t>UART1, I2C1</t>
  </si>
  <si>
    <t>JPROG</t>
  </si>
  <si>
    <t>SV1,SV2,SV3</t>
  </si>
  <si>
    <t>609-3464-ND</t>
  </si>
  <si>
    <t>609-3279-ND</t>
  </si>
  <si>
    <t>609-3256-ND</t>
  </si>
  <si>
    <t>USB Powersupply 5V/1A USB-Mini-B</t>
  </si>
  <si>
    <t>LD29150DT33R</t>
  </si>
  <si>
    <t>Molex KK 6373 header with lock</t>
  </si>
  <si>
    <t>Rain, Sun</t>
  </si>
  <si>
    <t>Reflective opto interrupter</t>
  </si>
  <si>
    <t>OPTO1</t>
  </si>
  <si>
    <t>475-2658-1-ND</t>
  </si>
  <si>
    <t>T1</t>
  </si>
  <si>
    <t>MMBT3904</t>
  </si>
  <si>
    <t>Transistor NPN</t>
  </si>
  <si>
    <t>MMBT3904TPMSCT-ND</t>
  </si>
  <si>
    <t>R1,R2</t>
  </si>
  <si>
    <t>CPC1822</t>
  </si>
  <si>
    <t>CLA289-ND</t>
  </si>
  <si>
    <t>MAX4330</t>
  </si>
  <si>
    <t>SOIC-8</t>
  </si>
  <si>
    <t>SOT23-5</t>
  </si>
  <si>
    <t>MAX4330EUK+TCT-ND</t>
  </si>
  <si>
    <t xml:space="preserve"> 47K</t>
  </si>
  <si>
    <t>311-47.0KHRCT-ND</t>
  </si>
  <si>
    <t>Mounting bracket for base pcb</t>
  </si>
  <si>
    <t>VOLTAGE REGULATOR, LDO 3.3v</t>
  </si>
  <si>
    <t>25 feet CAT5 Ethernet cable 22ga</t>
  </si>
  <si>
    <t>14 feet CAT5 Ethernet cable 22ga</t>
  </si>
  <si>
    <t>C1, C4</t>
  </si>
  <si>
    <t>Sensor Hygrometer</t>
  </si>
  <si>
    <t xml:space="preserve">Sensor Barometer /Temperatur </t>
  </si>
  <si>
    <t>BMP085</t>
  </si>
  <si>
    <t>LCC8</t>
  </si>
  <si>
    <t>828-1005-1-ND</t>
  </si>
  <si>
    <t>Post Enclosure , cabling, power supply</t>
  </si>
  <si>
    <t>Wind  tree distributor PCB</t>
  </si>
  <si>
    <t>Power feed &amp; Sun, Rain input PCB</t>
  </si>
  <si>
    <t xml:space="preserve">WiFi Interface Module &amp; PCB </t>
  </si>
  <si>
    <t>Station Base Board PCB</t>
  </si>
  <si>
    <t>2.2K</t>
  </si>
  <si>
    <t>R13</t>
  </si>
  <si>
    <t>R12,R14,R15,R23,R24</t>
  </si>
  <si>
    <t>311-2.2KGRDKR-ND</t>
  </si>
  <si>
    <t>FAN, SUN,+5V</t>
  </si>
  <si>
    <t>Gold Phoenix  100 @ $1.10</t>
  </si>
  <si>
    <t>Male header 1x5</t>
  </si>
  <si>
    <t xml:space="preserve"> 609-3462-ND</t>
  </si>
  <si>
    <t>Shottky Diode</t>
  </si>
  <si>
    <t>MBR0520</t>
  </si>
  <si>
    <t>SOD123</t>
  </si>
  <si>
    <t>D2</t>
  </si>
  <si>
    <t>MBR0520TPMSCT-ND</t>
  </si>
  <si>
    <t>R4</t>
  </si>
  <si>
    <t>311-1.0KHRCT-ND</t>
  </si>
  <si>
    <t>Rotor</t>
  </si>
  <si>
    <t>Housing 2parts</t>
  </si>
  <si>
    <t xml:space="preserve">Bearings </t>
  </si>
  <si>
    <t xml:space="preserve">Axcel </t>
  </si>
  <si>
    <t xml:space="preserve">C-clips 1/4 </t>
  </si>
  <si>
    <t>Ft Cable 3-pole</t>
  </si>
  <si>
    <t>Housing</t>
  </si>
  <si>
    <t>Magnet  diametrically polarized</t>
  </si>
  <si>
    <t xml:space="preserve">IC  </t>
  </si>
  <si>
    <t xml:space="preserve">AS5030 </t>
  </si>
  <si>
    <t>TSSOP 16</t>
  </si>
  <si>
    <t>OSRAM SFH9201</t>
  </si>
  <si>
    <t xml:space="preserve">HIH_6131,hih7131       </t>
  </si>
  <si>
    <t>digikey hih7131 : $15.67</t>
  </si>
  <si>
    <t xml:space="preserve">allied hih6131 $13.50 </t>
  </si>
  <si>
    <t>PN Mouser</t>
  </si>
  <si>
    <t>220uF/6V</t>
  </si>
  <si>
    <t>100K</t>
  </si>
  <si>
    <t>R7,R19,R20</t>
  </si>
  <si>
    <t>R8</t>
  </si>
  <si>
    <t>0.1x3</t>
  </si>
  <si>
    <t>0.1x6</t>
  </si>
  <si>
    <t>0.1x10</t>
  </si>
  <si>
    <t>0.1x5</t>
  </si>
  <si>
    <t>0.1x3 Vert</t>
  </si>
  <si>
    <t>RJ11-6VERT</t>
  </si>
  <si>
    <t>RJ45 Jack LP-Vertical Molex</t>
  </si>
  <si>
    <t>RJ11 Jack LP-Vertical Molex</t>
  </si>
  <si>
    <t>1 Not Loaded</t>
  </si>
  <si>
    <t>2 Not Loaded</t>
  </si>
  <si>
    <t>3 Not Loaded</t>
  </si>
  <si>
    <t>220uF/6.3V</t>
  </si>
  <si>
    <t xml:space="preserve"> AS5030-ATSTCT-ND </t>
  </si>
  <si>
    <t>330 O</t>
  </si>
  <si>
    <t>120 O</t>
  </si>
  <si>
    <t>Wind VANE</t>
  </si>
  <si>
    <t>Alt Vendor PN</t>
  </si>
  <si>
    <t>538-43249-6101</t>
  </si>
  <si>
    <t>538-42878-6264</t>
  </si>
  <si>
    <t>720-SFH9201-2/3-Z</t>
  </si>
  <si>
    <t>China</t>
  </si>
  <si>
    <t>Alt vendor Price</t>
  </si>
  <si>
    <t>Future</t>
  </si>
  <si>
    <t>EZ-Shopfun</t>
  </si>
  <si>
    <t>511-LD29150DT33R</t>
  </si>
  <si>
    <t>959-WX26-32.768K</t>
  </si>
  <si>
    <t>634-CP2104-F03-GM</t>
  </si>
  <si>
    <t>PIC MCU 128K</t>
  </si>
  <si>
    <t xml:space="preserve">579-24FJ128GA008IPT </t>
  </si>
  <si>
    <t>538-42878-1001</t>
  </si>
  <si>
    <t>649-10033526-N3212LF</t>
  </si>
  <si>
    <t>985-AS5030-ATSU @4.86x10</t>
  </si>
  <si>
    <t>538-22-23-2031</t>
  </si>
  <si>
    <t>80-C0805C104K5R</t>
  </si>
  <si>
    <t xml:space="preserve">963-TMK212B7225KG-TR </t>
  </si>
  <si>
    <t>785-HIH-6131-021-001</t>
  </si>
  <si>
    <t>581-TPSC227K006Y0125</t>
  </si>
  <si>
    <t xml:space="preserve">667-EVQ-Q2P03W </t>
  </si>
  <si>
    <t>74-TP3B226M010C1900A</t>
  </si>
  <si>
    <t xml:space="preserve">579-25LC512-I/SN </t>
  </si>
  <si>
    <t>Tactile Switch</t>
  </si>
  <si>
    <t>Si7021-A10-GM1</t>
  </si>
  <si>
    <t>Silabs  2% with filter</t>
  </si>
  <si>
    <t xml:space="preserve">634-SI7021-A-GM1  $4.27 </t>
  </si>
  <si>
    <t>660-RK73H1JTTD1003F</t>
  </si>
  <si>
    <t>625-SS14-E3</t>
  </si>
  <si>
    <t>L2</t>
  </si>
  <si>
    <t>L1</t>
  </si>
  <si>
    <t>L3</t>
  </si>
  <si>
    <t xml:space="preserve">RJ12 LP horizontal </t>
  </si>
  <si>
    <t>RJ12-6pole Hor</t>
  </si>
  <si>
    <t>Baro_hyg_temp Cable</t>
  </si>
  <si>
    <t>154-7623-6</t>
  </si>
  <si>
    <t>RJ12 6 pole cable</t>
  </si>
  <si>
    <t>RJ12 / Cat3 modular Plugs</t>
  </si>
  <si>
    <t>PCB, Elcrow</t>
  </si>
  <si>
    <t>Elcrow 10 PCB order 5x10</t>
  </si>
  <si>
    <t>extended cost per one</t>
  </si>
  <si>
    <t>Barometer &amp; HoneyWell Hygrometer PCB</t>
  </si>
  <si>
    <t>Barometer &amp; Silabs  Hygrometer PCB</t>
  </si>
  <si>
    <t>PCB, ELCROW</t>
  </si>
  <si>
    <t>Elcrow 10 PCB order 5x5</t>
  </si>
  <si>
    <t>PCB. Elcrow</t>
  </si>
  <si>
    <t xml:space="preserve"> PIC MCU 256K/ Alternate </t>
  </si>
  <si>
    <t>PCB. ELcrow</t>
  </si>
  <si>
    <t>8.2k</t>
  </si>
  <si>
    <t>26.2K</t>
  </si>
  <si>
    <t>Windspeed sensor PCB and Rotor</t>
  </si>
  <si>
    <t>extened +taxes</t>
  </si>
  <si>
    <t xml:space="preserve">Cost for Winspeed sensor board &amp; Rotor </t>
  </si>
  <si>
    <t>Cost for main brd, Wifi, &amp;  baro_hyg sensor SI</t>
  </si>
  <si>
    <t>Diametrically magnetized magnet</t>
  </si>
  <si>
    <t xml:space="preserve">K&amp;J magnets </t>
  </si>
  <si>
    <t>Wind Direction Sensor PCB &amp; magnet</t>
  </si>
  <si>
    <t xml:space="preserve"> +plus $14 for HWELL hyg</t>
  </si>
  <si>
    <t>No labor</t>
  </si>
  <si>
    <t xml:space="preserve">No labor </t>
  </si>
  <si>
    <t>cost for Wind Direction sensord board &amp; Magnet</t>
  </si>
  <si>
    <t>No labor, calculated from X10 order quantities</t>
  </si>
  <si>
    <t>"</t>
  </si>
  <si>
    <t>Parts Shipping cost + $2</t>
  </si>
  <si>
    <t>80-T491A226K019</t>
  </si>
  <si>
    <t xml:space="preserve">  80-T491A475K010</t>
  </si>
  <si>
    <t>538-08-50-0114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</si>
</sst>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7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Fill="1"/>
    <xf numFmtId="164" fontId="0" fillId="2" borderId="0" xfId="0" applyNumberFormat="1" applyFill="1"/>
    <xf numFmtId="164" fontId="0" fillId="3" borderId="0" xfId="0" applyNumberFormat="1" applyFill="1"/>
    <xf numFmtId="164" fontId="2" fillId="2" borderId="0" xfId="0" applyNumberFormat="1" applyFont="1" applyFill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1" applyAlignment="1" applyProtection="1"/>
    <xf numFmtId="0" fontId="6" fillId="0" borderId="0" xfId="0" applyFont="1"/>
    <xf numFmtId="0" fontId="6" fillId="0" borderId="0" xfId="0" applyFont="1" applyAlignment="1">
      <alignment horizontal="left"/>
    </xf>
    <xf numFmtId="164" fontId="0" fillId="0" borderId="0" xfId="0" applyNumberFormat="1" applyFont="1" applyFill="1"/>
    <xf numFmtId="10" fontId="0" fillId="0" borderId="0" xfId="0" applyNumberFormat="1"/>
    <xf numFmtId="0" fontId="2" fillId="0" borderId="0" xfId="0" applyFont="1"/>
    <xf numFmtId="0" fontId="1" fillId="0" borderId="0" xfId="0" applyFont="1"/>
    <xf numFmtId="0" fontId="0" fillId="0" borderId="0" xfId="0" applyFont="1"/>
    <xf numFmtId="0" fontId="5" fillId="0" borderId="0" xfId="1" applyAlignment="1" applyProtection="1">
      <alignment wrapText="1"/>
    </xf>
    <xf numFmtId="164" fontId="0" fillId="0" borderId="0" xfId="0" applyNumberFormat="1" applyAlignment="1">
      <alignment horizontal="left"/>
    </xf>
    <xf numFmtId="164" fontId="6" fillId="0" borderId="0" xfId="0" applyNumberFormat="1" applyFont="1" applyAlignment="1">
      <alignment horizontal="left"/>
    </xf>
    <xf numFmtId="164" fontId="8" fillId="0" borderId="0" xfId="0" applyNumberFormat="1" applyFont="1" applyFill="1"/>
    <xf numFmtId="164" fontId="8" fillId="0" borderId="0" xfId="0" applyNumberFormat="1" applyFont="1"/>
    <xf numFmtId="164" fontId="8" fillId="2" borderId="0" xfId="0" applyNumberFormat="1" applyFont="1" applyFill="1"/>
    <xf numFmtId="164" fontId="7" fillId="4" borderId="0" xfId="2" applyNumberForma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HP03S_HIH6130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ind_Tree_connect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BOM_Base" connectionId="1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VPower_feed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MRF24_Module" connectionId="3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ind_enc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.xml"/><Relationship Id="rId3" Type="http://schemas.openxmlformats.org/officeDocument/2006/relationships/printerSettings" Target="../printerSettings/printerSettings1.bin"/><Relationship Id="rId7" Type="http://schemas.openxmlformats.org/officeDocument/2006/relationships/queryTable" Target="../queryTables/queryTable4.xml"/><Relationship Id="rId2" Type="http://schemas.openxmlformats.org/officeDocument/2006/relationships/hyperlink" Target="http://www.ambientweather.com/da7342178.html" TargetMode="External"/><Relationship Id="rId1" Type="http://schemas.openxmlformats.org/officeDocument/2006/relationships/hyperlink" Target="http://www.ambientweather.com/dain79wivafo.html" TargetMode="External"/><Relationship Id="rId6" Type="http://schemas.openxmlformats.org/officeDocument/2006/relationships/queryTable" Target="../queryTables/queryTable3.xml"/><Relationship Id="rId5" Type="http://schemas.openxmlformats.org/officeDocument/2006/relationships/queryTable" Target="../queryTables/queryTable2.xml"/><Relationship Id="rId4" Type="http://schemas.openxmlformats.org/officeDocument/2006/relationships/queryTable" Target="../queryTables/queryTable1.xml"/><Relationship Id="rId9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4"/>
  <sheetViews>
    <sheetView tabSelected="1" workbookViewId="0">
      <pane ySplit="885" topLeftCell="A67" activePane="bottomLeft"/>
      <selection activeCell="O3" sqref="O3"/>
      <selection pane="bottomLeft" activeCell="J82" sqref="J82"/>
    </sheetView>
  </sheetViews>
  <sheetFormatPr defaultRowHeight="15"/>
  <cols>
    <col min="1" max="1" width="8.140625" customWidth="1"/>
    <col min="2" max="2" width="41.7109375" customWidth="1"/>
    <col min="3" max="3" width="18.140625" customWidth="1"/>
    <col min="4" max="4" width="16.5703125" customWidth="1"/>
    <col min="5" max="5" width="15.5703125" customWidth="1"/>
    <col min="6" max="6" width="27.42578125" style="2" customWidth="1"/>
    <col min="7" max="7" width="25.140625" style="2" customWidth="1"/>
    <col min="8" max="8" width="8.85546875" style="2" customWidth="1"/>
    <col min="9" max="9" width="10.85546875" style="2" customWidth="1"/>
    <col min="10" max="10" width="12.28515625" style="19" customWidth="1"/>
    <col min="11" max="11" width="7.85546875" style="1" customWidth="1"/>
    <col min="12" max="12" width="9.7109375" style="1" customWidth="1"/>
    <col min="13" max="13" width="7.28515625" customWidth="1"/>
    <col min="16" max="16" width="28.85546875" customWidth="1"/>
  </cols>
  <sheetData>
    <row r="1" spans="1:15">
      <c r="A1" s="9" t="s">
        <v>207</v>
      </c>
      <c r="B1" s="8"/>
    </row>
    <row r="2" spans="1:15">
      <c r="A2" t="s">
        <v>0</v>
      </c>
      <c r="B2" s="11" t="s">
        <v>4</v>
      </c>
      <c r="C2" s="11" t="s">
        <v>1</v>
      </c>
      <c r="D2" s="11" t="s">
        <v>2</v>
      </c>
      <c r="E2" s="11" t="s">
        <v>3</v>
      </c>
      <c r="F2" s="12" t="s">
        <v>73</v>
      </c>
      <c r="G2" s="12" t="s">
        <v>238</v>
      </c>
      <c r="H2" s="12" t="s">
        <v>107</v>
      </c>
      <c r="I2" s="12" t="s">
        <v>259</v>
      </c>
      <c r="J2" s="20" t="s">
        <v>264</v>
      </c>
      <c r="K2" s="4" t="s">
        <v>74</v>
      </c>
      <c r="L2" s="5" t="s">
        <v>81</v>
      </c>
      <c r="N2" t="s">
        <v>300</v>
      </c>
      <c r="O2" t="s">
        <v>311</v>
      </c>
    </row>
    <row r="3" spans="1:15">
      <c r="A3">
        <v>13</v>
      </c>
      <c r="B3" t="s">
        <v>116</v>
      </c>
      <c r="C3" t="s">
        <v>6</v>
      </c>
      <c r="D3" t="s">
        <v>7</v>
      </c>
      <c r="E3" t="s">
        <v>149</v>
      </c>
      <c r="F3" s="2" t="s">
        <v>80</v>
      </c>
      <c r="G3" t="s">
        <v>276</v>
      </c>
      <c r="K3" s="1">
        <v>0.48</v>
      </c>
      <c r="L3" s="1">
        <v>2.2999999999999998</v>
      </c>
      <c r="N3" s="6">
        <f>A3*K3/10</f>
        <v>0.624</v>
      </c>
    </row>
    <row r="4" spans="1:15" ht="14.25" customHeight="1">
      <c r="A4">
        <v>1</v>
      </c>
      <c r="B4" t="s">
        <v>150</v>
      </c>
      <c r="C4" t="s">
        <v>239</v>
      </c>
      <c r="D4" t="s">
        <v>67</v>
      </c>
      <c r="E4" t="s">
        <v>10</v>
      </c>
      <c r="F4" s="2" t="s">
        <v>118</v>
      </c>
      <c r="G4" t="s">
        <v>279</v>
      </c>
      <c r="K4" s="1">
        <v>10.8</v>
      </c>
      <c r="L4" s="1">
        <v>82</v>
      </c>
      <c r="N4" s="6">
        <f t="shared" ref="N4:N65" si="0">A4*K4/10</f>
        <v>1.08</v>
      </c>
    </row>
    <row r="5" spans="1:15">
      <c r="A5">
        <v>2</v>
      </c>
      <c r="B5" t="s">
        <v>150</v>
      </c>
      <c r="C5" s="3" t="s">
        <v>84</v>
      </c>
      <c r="D5" t="s">
        <v>85</v>
      </c>
      <c r="E5" t="s">
        <v>151</v>
      </c>
      <c r="F5" s="2" t="s">
        <v>86</v>
      </c>
      <c r="G5" t="s">
        <v>281</v>
      </c>
      <c r="K5" s="1">
        <v>3.1</v>
      </c>
      <c r="L5" s="1">
        <v>14</v>
      </c>
      <c r="N5" s="6">
        <f t="shared" si="0"/>
        <v>0.62</v>
      </c>
    </row>
    <row r="6" spans="1:15">
      <c r="A6">
        <v>2</v>
      </c>
      <c r="B6" t="s">
        <v>116</v>
      </c>
      <c r="C6" t="s">
        <v>13</v>
      </c>
      <c r="D6" t="s">
        <v>7</v>
      </c>
      <c r="E6" t="s">
        <v>14</v>
      </c>
      <c r="F6" s="2" t="s">
        <v>87</v>
      </c>
      <c r="G6" t="s">
        <v>277</v>
      </c>
      <c r="K6" s="1">
        <v>1.81</v>
      </c>
      <c r="L6" s="1">
        <v>8.3000000000000007</v>
      </c>
      <c r="N6" s="6">
        <f t="shared" si="0"/>
        <v>0.36199999999999999</v>
      </c>
    </row>
    <row r="7" spans="1:15">
      <c r="A7">
        <v>2</v>
      </c>
      <c r="B7" t="s">
        <v>116</v>
      </c>
      <c r="C7" t="s">
        <v>15</v>
      </c>
      <c r="D7" t="s">
        <v>16</v>
      </c>
      <c r="E7" t="s">
        <v>17</v>
      </c>
      <c r="F7" s="2" t="s">
        <v>79</v>
      </c>
      <c r="K7" s="1">
        <v>0.3</v>
      </c>
      <c r="N7" s="6">
        <f t="shared" si="0"/>
        <v>0.06</v>
      </c>
    </row>
    <row r="8" spans="1:15">
      <c r="A8">
        <v>1</v>
      </c>
      <c r="B8" t="s">
        <v>117</v>
      </c>
      <c r="C8" s="3" t="s">
        <v>154</v>
      </c>
      <c r="D8" t="s">
        <v>8</v>
      </c>
      <c r="E8" t="s">
        <v>242</v>
      </c>
      <c r="F8" t="s">
        <v>93</v>
      </c>
      <c r="G8"/>
      <c r="H8"/>
      <c r="I8"/>
      <c r="J8" s="1"/>
      <c r="K8" s="1">
        <v>0.14000000000000001</v>
      </c>
      <c r="L8" s="1">
        <v>0.63</v>
      </c>
      <c r="N8" s="6">
        <f t="shared" si="0"/>
        <v>1.4000000000000002E-2</v>
      </c>
    </row>
    <row r="9" spans="1:15">
      <c r="A9">
        <v>3</v>
      </c>
      <c r="B9" t="s">
        <v>117</v>
      </c>
      <c r="C9" s="3" t="s">
        <v>240</v>
      </c>
      <c r="D9" t="s">
        <v>8</v>
      </c>
      <c r="E9" t="s">
        <v>241</v>
      </c>
      <c r="F9"/>
      <c r="G9" t="s">
        <v>287</v>
      </c>
      <c r="H9"/>
      <c r="I9"/>
      <c r="J9" s="1"/>
      <c r="K9" s="1">
        <v>0.14000000000000001</v>
      </c>
      <c r="L9" s="1">
        <v>0.7</v>
      </c>
      <c r="N9" s="6">
        <f t="shared" si="0"/>
        <v>4.2000000000000003E-2</v>
      </c>
    </row>
    <row r="10" spans="1:15" ht="15.75" customHeight="1">
      <c r="A10">
        <v>2</v>
      </c>
      <c r="B10" t="s">
        <v>117</v>
      </c>
      <c r="C10" t="s">
        <v>153</v>
      </c>
      <c r="D10" t="s">
        <v>8</v>
      </c>
      <c r="E10" t="s">
        <v>152</v>
      </c>
      <c r="F10" s="2" t="s">
        <v>89</v>
      </c>
      <c r="K10" s="1">
        <v>0.1</v>
      </c>
      <c r="L10" s="1">
        <v>0.48</v>
      </c>
      <c r="N10" s="6">
        <f t="shared" si="0"/>
        <v>0.02</v>
      </c>
    </row>
    <row r="11" spans="1:15">
      <c r="A11">
        <v>3</v>
      </c>
      <c r="B11" t="s">
        <v>117</v>
      </c>
      <c r="C11" t="s">
        <v>53</v>
      </c>
      <c r="D11" t="s">
        <v>8</v>
      </c>
      <c r="E11" t="s">
        <v>155</v>
      </c>
      <c r="F11" s="2" t="s">
        <v>90</v>
      </c>
      <c r="K11" s="1">
        <v>0.14000000000000001</v>
      </c>
      <c r="L11" s="1">
        <v>0.63</v>
      </c>
      <c r="N11" s="6">
        <f t="shared" si="0"/>
        <v>4.2000000000000003E-2</v>
      </c>
    </row>
    <row r="12" spans="1:15">
      <c r="A12">
        <v>2</v>
      </c>
      <c r="B12" t="s">
        <v>117</v>
      </c>
      <c r="C12" t="s">
        <v>11</v>
      </c>
      <c r="D12" t="s">
        <v>8</v>
      </c>
      <c r="E12" t="s">
        <v>156</v>
      </c>
      <c r="F12" s="2" t="s">
        <v>88</v>
      </c>
      <c r="K12" s="1">
        <v>0.1</v>
      </c>
      <c r="L12" s="1">
        <v>0.48</v>
      </c>
      <c r="N12" s="6">
        <f t="shared" si="0"/>
        <v>0.02</v>
      </c>
    </row>
    <row r="13" spans="1:15">
      <c r="A13">
        <v>1</v>
      </c>
      <c r="B13" t="s">
        <v>117</v>
      </c>
      <c r="C13" t="s">
        <v>157</v>
      </c>
      <c r="D13" t="s">
        <v>8</v>
      </c>
      <c r="E13" t="s">
        <v>26</v>
      </c>
      <c r="F13" s="2" t="s">
        <v>158</v>
      </c>
      <c r="K13" s="1">
        <v>0.1</v>
      </c>
      <c r="L13" s="1">
        <v>0.48</v>
      </c>
      <c r="N13" s="6">
        <f t="shared" si="0"/>
        <v>0.01</v>
      </c>
    </row>
    <row r="14" spans="1:15" ht="14.25" customHeight="1">
      <c r="A14">
        <v>5</v>
      </c>
      <c r="B14" t="s">
        <v>117</v>
      </c>
      <c r="C14" t="s">
        <v>55</v>
      </c>
      <c r="D14" t="s">
        <v>8</v>
      </c>
      <c r="E14" t="s">
        <v>210</v>
      </c>
      <c r="F14" s="2" t="s">
        <v>159</v>
      </c>
      <c r="K14" s="1">
        <v>0.1</v>
      </c>
      <c r="L14" s="1">
        <v>0.48</v>
      </c>
      <c r="N14" s="6">
        <f t="shared" si="0"/>
        <v>0.05</v>
      </c>
    </row>
    <row r="15" spans="1:15">
      <c r="A15">
        <v>1</v>
      </c>
      <c r="B15" t="s">
        <v>117</v>
      </c>
      <c r="C15" t="s">
        <v>160</v>
      </c>
      <c r="D15" t="s">
        <v>8</v>
      </c>
      <c r="E15" t="s">
        <v>161</v>
      </c>
      <c r="F15" s="2" t="s">
        <v>162</v>
      </c>
      <c r="K15" s="1">
        <v>0.1</v>
      </c>
      <c r="L15" s="1">
        <v>0.48</v>
      </c>
      <c r="N15" s="6">
        <f t="shared" si="0"/>
        <v>0.01</v>
      </c>
    </row>
    <row r="16" spans="1:15">
      <c r="A16">
        <v>1</v>
      </c>
      <c r="B16" s="15" t="s">
        <v>117</v>
      </c>
      <c r="C16" t="s">
        <v>208</v>
      </c>
      <c r="D16" t="s">
        <v>8</v>
      </c>
      <c r="E16" t="s">
        <v>209</v>
      </c>
      <c r="F16" s="2" t="s">
        <v>211</v>
      </c>
      <c r="K16" s="1">
        <v>0.1</v>
      </c>
      <c r="N16" s="6">
        <f t="shared" si="0"/>
        <v>0.01</v>
      </c>
    </row>
    <row r="17" spans="1:14">
      <c r="A17">
        <v>4</v>
      </c>
      <c r="B17" t="s">
        <v>117</v>
      </c>
      <c r="C17" t="s">
        <v>95</v>
      </c>
      <c r="D17" t="s">
        <v>8</v>
      </c>
      <c r="E17" t="s">
        <v>163</v>
      </c>
      <c r="F17" s="2" t="s">
        <v>94</v>
      </c>
      <c r="K17" s="1">
        <v>0.14000000000000001</v>
      </c>
      <c r="L17" s="1">
        <v>0.63</v>
      </c>
      <c r="N17" s="6">
        <f t="shared" si="0"/>
        <v>5.6000000000000008E-2</v>
      </c>
    </row>
    <row r="18" spans="1:14" ht="14.25" customHeight="1">
      <c r="A18">
        <v>1</v>
      </c>
      <c r="B18" t="s">
        <v>194</v>
      </c>
      <c r="C18" t="s">
        <v>174</v>
      </c>
      <c r="D18" t="s">
        <v>20</v>
      </c>
      <c r="E18" t="s">
        <v>21</v>
      </c>
      <c r="F18" s="2" t="s">
        <v>108</v>
      </c>
      <c r="G18" t="s">
        <v>267</v>
      </c>
      <c r="K18" s="1">
        <v>9.5</v>
      </c>
      <c r="L18" s="1">
        <v>82</v>
      </c>
      <c r="N18" s="6">
        <f t="shared" si="0"/>
        <v>0.95</v>
      </c>
    </row>
    <row r="19" spans="1:14">
      <c r="A19">
        <v>1</v>
      </c>
      <c r="B19" t="s">
        <v>24</v>
      </c>
      <c r="C19" t="s">
        <v>22</v>
      </c>
      <c r="D19" t="s">
        <v>165</v>
      </c>
      <c r="E19" t="s">
        <v>23</v>
      </c>
      <c r="F19" t="s">
        <v>164</v>
      </c>
      <c r="G19" t="s">
        <v>268</v>
      </c>
      <c r="H19"/>
      <c r="I19"/>
      <c r="J19" s="1"/>
      <c r="K19" s="1">
        <v>4.8</v>
      </c>
      <c r="L19" s="1">
        <v>32</v>
      </c>
      <c r="N19" s="6">
        <f t="shared" si="0"/>
        <v>0.48</v>
      </c>
    </row>
    <row r="20" spans="1:14">
      <c r="A20">
        <v>1</v>
      </c>
      <c r="B20" t="s">
        <v>30</v>
      </c>
      <c r="C20" t="s">
        <v>27</v>
      </c>
      <c r="D20" t="s">
        <v>28</v>
      </c>
      <c r="E20" t="s">
        <v>29</v>
      </c>
      <c r="F20" s="2" t="s">
        <v>97</v>
      </c>
      <c r="G20" s="2" t="s">
        <v>288</v>
      </c>
      <c r="K20" s="1">
        <v>1</v>
      </c>
      <c r="L20" s="1">
        <v>6.1</v>
      </c>
      <c r="N20" s="6">
        <f t="shared" si="0"/>
        <v>0.1</v>
      </c>
    </row>
    <row r="21" spans="1:14">
      <c r="A21">
        <v>1</v>
      </c>
      <c r="B21" t="s">
        <v>216</v>
      </c>
      <c r="C21" t="s">
        <v>217</v>
      </c>
      <c r="D21" t="s">
        <v>218</v>
      </c>
      <c r="E21" t="s">
        <v>219</v>
      </c>
      <c r="F21" s="2" t="s">
        <v>220</v>
      </c>
      <c r="K21" s="1">
        <v>3</v>
      </c>
      <c r="N21" s="6">
        <f t="shared" si="0"/>
        <v>0.3</v>
      </c>
    </row>
    <row r="22" spans="1:14">
      <c r="A22">
        <v>1</v>
      </c>
      <c r="B22" t="s">
        <v>38</v>
      </c>
      <c r="C22" t="s">
        <v>35</v>
      </c>
      <c r="D22" t="s">
        <v>36</v>
      </c>
      <c r="E22" t="s">
        <v>37</v>
      </c>
      <c r="F22" s="2" t="s">
        <v>99</v>
      </c>
      <c r="G22" t="s">
        <v>273</v>
      </c>
      <c r="K22" s="1">
        <v>4.83</v>
      </c>
      <c r="L22" s="1">
        <v>42.2</v>
      </c>
      <c r="N22" s="6">
        <f t="shared" si="0"/>
        <v>0.48299999999999998</v>
      </c>
    </row>
    <row r="23" spans="1:14" ht="15.75" customHeight="1">
      <c r="A23">
        <v>1</v>
      </c>
      <c r="B23" t="s">
        <v>121</v>
      </c>
      <c r="C23" t="s">
        <v>31</v>
      </c>
      <c r="D23" t="s">
        <v>32</v>
      </c>
      <c r="E23" t="s">
        <v>33</v>
      </c>
      <c r="F23" s="2" t="s">
        <v>98</v>
      </c>
      <c r="G23" t="s">
        <v>269</v>
      </c>
      <c r="K23" s="1">
        <v>14.3</v>
      </c>
      <c r="L23" s="1">
        <v>133</v>
      </c>
      <c r="N23" s="6">
        <f t="shared" si="0"/>
        <v>1.4300000000000002</v>
      </c>
    </row>
    <row r="24" spans="1:14">
      <c r="A24">
        <v>2</v>
      </c>
      <c r="B24" t="s">
        <v>175</v>
      </c>
      <c r="C24" t="s">
        <v>122</v>
      </c>
      <c r="D24" t="s">
        <v>247</v>
      </c>
      <c r="E24" t="s">
        <v>212</v>
      </c>
      <c r="F24" t="s">
        <v>123</v>
      </c>
      <c r="G24" t="s">
        <v>275</v>
      </c>
      <c r="H24"/>
      <c r="I24"/>
      <c r="J24" s="1"/>
      <c r="K24" s="1">
        <v>1.53</v>
      </c>
      <c r="L24" s="1">
        <v>12.2</v>
      </c>
      <c r="N24" s="6">
        <f t="shared" si="0"/>
        <v>0.30599999999999999</v>
      </c>
    </row>
    <row r="25" spans="1:14">
      <c r="A25">
        <v>0</v>
      </c>
      <c r="B25" t="s">
        <v>148</v>
      </c>
      <c r="C25" t="s">
        <v>252</v>
      </c>
      <c r="D25" t="s">
        <v>243</v>
      </c>
      <c r="E25" t="s">
        <v>167</v>
      </c>
      <c r="F25" t="s">
        <v>170</v>
      </c>
      <c r="G25"/>
      <c r="H25"/>
      <c r="I25"/>
      <c r="J25" s="1"/>
      <c r="K25" s="1">
        <v>1.46</v>
      </c>
      <c r="N25" s="6">
        <f t="shared" si="0"/>
        <v>0</v>
      </c>
    </row>
    <row r="26" spans="1:14">
      <c r="A26">
        <v>0</v>
      </c>
      <c r="B26" t="s">
        <v>124</v>
      </c>
      <c r="C26" t="s">
        <v>251</v>
      </c>
      <c r="D26" t="s">
        <v>244</v>
      </c>
      <c r="E26" t="s">
        <v>168</v>
      </c>
      <c r="F26" s="2" t="s">
        <v>172</v>
      </c>
      <c r="K26" s="1">
        <v>3.05</v>
      </c>
      <c r="N26" s="6">
        <f t="shared" si="0"/>
        <v>0</v>
      </c>
    </row>
    <row r="27" spans="1:14">
      <c r="A27">
        <v>0</v>
      </c>
      <c r="B27" t="s">
        <v>125</v>
      </c>
      <c r="C27" t="s">
        <v>253</v>
      </c>
      <c r="D27" t="s">
        <v>245</v>
      </c>
      <c r="E27" t="s">
        <v>169</v>
      </c>
      <c r="F27" t="s">
        <v>171</v>
      </c>
      <c r="G27"/>
      <c r="H27"/>
      <c r="I27"/>
      <c r="J27" s="1"/>
      <c r="K27" s="1">
        <v>4.6100000000000003</v>
      </c>
      <c r="N27" s="6">
        <f t="shared" si="0"/>
        <v>0</v>
      </c>
    </row>
    <row r="28" spans="1:14">
      <c r="A28">
        <v>0</v>
      </c>
      <c r="B28" t="s">
        <v>214</v>
      </c>
      <c r="C28" t="s">
        <v>251</v>
      </c>
      <c r="D28" t="s">
        <v>246</v>
      </c>
      <c r="E28" t="s">
        <v>34</v>
      </c>
      <c r="F28" t="s">
        <v>215</v>
      </c>
      <c r="G28"/>
      <c r="H28"/>
      <c r="I28"/>
      <c r="J28" s="1"/>
      <c r="K28" s="1">
        <v>1.92</v>
      </c>
      <c r="N28" s="6">
        <f t="shared" si="0"/>
        <v>0</v>
      </c>
    </row>
    <row r="29" spans="1:14">
      <c r="A29">
        <v>1</v>
      </c>
      <c r="B29" t="s">
        <v>249</v>
      </c>
      <c r="C29" t="s">
        <v>42</v>
      </c>
      <c r="D29" t="s">
        <v>43</v>
      </c>
      <c r="E29" t="s">
        <v>44</v>
      </c>
      <c r="F29" s="2" t="s">
        <v>75</v>
      </c>
      <c r="G29" t="s">
        <v>272</v>
      </c>
      <c r="K29" s="1">
        <v>6.7</v>
      </c>
      <c r="L29" s="1">
        <v>64.7</v>
      </c>
      <c r="N29" s="6">
        <f t="shared" si="0"/>
        <v>0.67</v>
      </c>
    </row>
    <row r="30" spans="1:14">
      <c r="A30">
        <v>1</v>
      </c>
      <c r="B30" t="s">
        <v>250</v>
      </c>
      <c r="C30" t="s">
        <v>248</v>
      </c>
      <c r="D30" t="s">
        <v>248</v>
      </c>
      <c r="E30" t="s">
        <v>166</v>
      </c>
      <c r="F30"/>
      <c r="G30" t="s">
        <v>261</v>
      </c>
      <c r="H30"/>
      <c r="I30"/>
      <c r="J30" s="1"/>
      <c r="K30" s="1">
        <v>9.9</v>
      </c>
      <c r="L30" s="1">
        <v>73.7</v>
      </c>
      <c r="N30" s="6">
        <f t="shared" si="0"/>
        <v>0.99</v>
      </c>
    </row>
    <row r="31" spans="1:14">
      <c r="A31">
        <v>1</v>
      </c>
      <c r="B31" t="s">
        <v>270</v>
      </c>
      <c r="C31" t="s">
        <v>39</v>
      </c>
      <c r="D31" t="s">
        <v>40</v>
      </c>
      <c r="E31" t="s">
        <v>41</v>
      </c>
      <c r="F31" s="2" t="s">
        <v>138</v>
      </c>
      <c r="G31" s="2" t="s">
        <v>271</v>
      </c>
      <c r="K31" s="1">
        <v>37</v>
      </c>
      <c r="L31" s="1">
        <v>307</v>
      </c>
      <c r="N31" s="6">
        <f t="shared" si="0"/>
        <v>3.7</v>
      </c>
    </row>
    <row r="32" spans="1:14">
      <c r="A32">
        <v>0</v>
      </c>
      <c r="B32" t="s">
        <v>306</v>
      </c>
      <c r="C32" t="s">
        <v>105</v>
      </c>
      <c r="D32" t="s">
        <v>40</v>
      </c>
      <c r="F32" s="2" t="s">
        <v>106</v>
      </c>
      <c r="K32" s="1">
        <v>51.8</v>
      </c>
      <c r="N32" s="6">
        <f t="shared" si="0"/>
        <v>0</v>
      </c>
    </row>
    <row r="33" spans="1:15">
      <c r="A33">
        <v>1</v>
      </c>
      <c r="B33" t="s">
        <v>109</v>
      </c>
      <c r="C33" t="s">
        <v>18</v>
      </c>
      <c r="D33" t="s">
        <v>72</v>
      </c>
      <c r="E33" t="s">
        <v>19</v>
      </c>
      <c r="F33" s="2" t="s">
        <v>96</v>
      </c>
      <c r="G33" s="2" t="s">
        <v>282</v>
      </c>
      <c r="K33" s="1">
        <v>17</v>
      </c>
      <c r="L33" s="1">
        <v>157</v>
      </c>
      <c r="N33" s="6">
        <f t="shared" si="0"/>
        <v>1.7</v>
      </c>
    </row>
    <row r="34" spans="1:15">
      <c r="A34">
        <v>3</v>
      </c>
      <c r="B34" t="s">
        <v>283</v>
      </c>
      <c r="C34" t="s">
        <v>46</v>
      </c>
      <c r="E34" t="s">
        <v>137</v>
      </c>
      <c r="F34" s="2" t="s">
        <v>104</v>
      </c>
      <c r="G34" s="2" t="s">
        <v>280</v>
      </c>
      <c r="K34" s="1">
        <v>2.73</v>
      </c>
      <c r="L34" s="1">
        <v>20.399999999999999</v>
      </c>
      <c r="N34" s="6">
        <f t="shared" si="0"/>
        <v>0.81899999999999995</v>
      </c>
    </row>
    <row r="35" spans="1:15">
      <c r="A35">
        <v>1</v>
      </c>
      <c r="B35" t="s">
        <v>49</v>
      </c>
      <c r="C35" t="s">
        <v>47</v>
      </c>
      <c r="D35" t="s">
        <v>48</v>
      </c>
      <c r="E35" t="s">
        <v>289</v>
      </c>
      <c r="F35" s="2" t="s">
        <v>103</v>
      </c>
      <c r="K35" s="1">
        <v>0.78</v>
      </c>
      <c r="N35" s="6">
        <f t="shared" si="0"/>
        <v>7.8E-2</v>
      </c>
    </row>
    <row r="36" spans="1:15">
      <c r="A36">
        <v>1</v>
      </c>
      <c r="B36" t="s">
        <v>49</v>
      </c>
      <c r="C36" t="s">
        <v>50</v>
      </c>
      <c r="D36" t="s">
        <v>48</v>
      </c>
      <c r="E36" t="s">
        <v>290</v>
      </c>
      <c r="F36" s="2" t="s">
        <v>102</v>
      </c>
      <c r="K36" s="1">
        <v>0.74</v>
      </c>
      <c r="N36" s="6">
        <f t="shared" si="0"/>
        <v>7.3999999999999996E-2</v>
      </c>
    </row>
    <row r="37" spans="1:15">
      <c r="A37">
        <v>1</v>
      </c>
      <c r="B37" t="s">
        <v>49</v>
      </c>
      <c r="C37" t="s">
        <v>51</v>
      </c>
      <c r="D37" t="s">
        <v>48</v>
      </c>
      <c r="E37" t="s">
        <v>291</v>
      </c>
      <c r="F37" s="2" t="s">
        <v>101</v>
      </c>
      <c r="K37" s="1">
        <v>0.78</v>
      </c>
      <c r="N37" s="6">
        <f t="shared" si="0"/>
        <v>7.8E-2</v>
      </c>
    </row>
    <row r="38" spans="1:15">
      <c r="A38">
        <v>1</v>
      </c>
      <c r="B38" t="s">
        <v>298</v>
      </c>
      <c r="G38" s="2" t="s">
        <v>299</v>
      </c>
      <c r="K38" s="1">
        <v>20</v>
      </c>
      <c r="N38" s="6">
        <f t="shared" si="0"/>
        <v>2</v>
      </c>
    </row>
    <row r="39" spans="1:15">
      <c r="N39" s="23">
        <f>SUM(N3:N38)</f>
        <v>17.177999999999997</v>
      </c>
      <c r="O39" s="1">
        <f>N39*1.09</f>
        <v>18.724019999999999</v>
      </c>
    </row>
    <row r="40" spans="1:15">
      <c r="A40" s="9" t="s">
        <v>206</v>
      </c>
      <c r="B40" s="8"/>
    </row>
    <row r="41" spans="1:15">
      <c r="A41" t="s">
        <v>0</v>
      </c>
      <c r="B41" t="s">
        <v>4</v>
      </c>
      <c r="C41" t="s">
        <v>1</v>
      </c>
      <c r="D41" t="s">
        <v>2</v>
      </c>
      <c r="E41" t="s">
        <v>3</v>
      </c>
    </row>
    <row r="42" spans="1:15">
      <c r="A42">
        <v>2</v>
      </c>
      <c r="B42" t="s">
        <v>116</v>
      </c>
      <c r="C42" t="s">
        <v>6</v>
      </c>
      <c r="D42" t="s">
        <v>7</v>
      </c>
      <c r="E42" t="s">
        <v>52</v>
      </c>
      <c r="F42" s="2" t="s">
        <v>80</v>
      </c>
      <c r="K42" s="1">
        <v>0.48</v>
      </c>
      <c r="L42" s="1">
        <v>2.2000000000000002</v>
      </c>
      <c r="N42" s="6">
        <f t="shared" si="0"/>
        <v>9.6000000000000002E-2</v>
      </c>
    </row>
    <row r="43" spans="1:15">
      <c r="A43">
        <v>1</v>
      </c>
      <c r="B43" t="s">
        <v>117</v>
      </c>
      <c r="C43" t="s">
        <v>53</v>
      </c>
      <c r="D43" t="s">
        <v>8</v>
      </c>
      <c r="E43" t="s">
        <v>54</v>
      </c>
      <c r="F43" s="2" t="s">
        <v>90</v>
      </c>
      <c r="K43" s="1">
        <v>0.1</v>
      </c>
      <c r="L43" s="1">
        <v>0.48</v>
      </c>
      <c r="N43" s="6">
        <f t="shared" si="0"/>
        <v>0.01</v>
      </c>
    </row>
    <row r="44" spans="1:15">
      <c r="A44">
        <v>1</v>
      </c>
      <c r="B44" t="s">
        <v>117</v>
      </c>
      <c r="C44" t="s">
        <v>55</v>
      </c>
      <c r="D44" t="s">
        <v>8</v>
      </c>
      <c r="E44" t="s">
        <v>56</v>
      </c>
      <c r="F44" s="2" t="s">
        <v>91</v>
      </c>
      <c r="K44" s="1">
        <v>0.1</v>
      </c>
      <c r="L44" s="1">
        <v>0.48</v>
      </c>
      <c r="N44" s="6">
        <f t="shared" si="0"/>
        <v>0.01</v>
      </c>
    </row>
    <row r="45" spans="1:15">
      <c r="A45">
        <v>1</v>
      </c>
      <c r="B45" t="s">
        <v>134</v>
      </c>
      <c r="C45" t="s">
        <v>57</v>
      </c>
      <c r="D45" t="s">
        <v>9</v>
      </c>
      <c r="E45" t="s">
        <v>25</v>
      </c>
      <c r="F45" s="2" t="s">
        <v>82</v>
      </c>
      <c r="G45" t="s">
        <v>325</v>
      </c>
      <c r="K45" s="1">
        <v>2.95</v>
      </c>
      <c r="L45" s="1">
        <v>25.5</v>
      </c>
      <c r="N45" s="6">
        <f t="shared" si="0"/>
        <v>0.29500000000000004</v>
      </c>
    </row>
    <row r="46" spans="1:15">
      <c r="A46">
        <v>1</v>
      </c>
      <c r="B46" t="s">
        <v>133</v>
      </c>
      <c r="C46" t="s">
        <v>58</v>
      </c>
      <c r="D46" t="s">
        <v>59</v>
      </c>
      <c r="E46" t="s">
        <v>5</v>
      </c>
      <c r="F46" s="2" t="s">
        <v>78</v>
      </c>
      <c r="K46" s="1">
        <v>3.56</v>
      </c>
      <c r="N46" s="6">
        <f t="shared" si="0"/>
        <v>0.35599999999999998</v>
      </c>
    </row>
    <row r="47" spans="1:15">
      <c r="A47">
        <v>1</v>
      </c>
      <c r="B47" t="s">
        <v>63</v>
      </c>
      <c r="C47" t="s">
        <v>60</v>
      </c>
      <c r="D47" t="s">
        <v>61</v>
      </c>
      <c r="E47" t="s">
        <v>62</v>
      </c>
      <c r="F47" s="2" t="s">
        <v>100</v>
      </c>
      <c r="H47" s="2" t="s">
        <v>266</v>
      </c>
      <c r="J47" s="19">
        <v>18</v>
      </c>
      <c r="K47" s="1">
        <v>210</v>
      </c>
      <c r="N47" s="6">
        <f t="shared" si="0"/>
        <v>21</v>
      </c>
    </row>
    <row r="48" spans="1:15">
      <c r="A48">
        <v>1</v>
      </c>
      <c r="B48" t="s">
        <v>305</v>
      </c>
      <c r="C48" t="s">
        <v>118</v>
      </c>
      <c r="F48" s="2" t="s">
        <v>118</v>
      </c>
      <c r="G48" s="2" t="s">
        <v>304</v>
      </c>
      <c r="K48" s="1">
        <v>16</v>
      </c>
      <c r="N48" s="6">
        <f t="shared" si="0"/>
        <v>1.6</v>
      </c>
    </row>
    <row r="49" spans="1:15">
      <c r="N49" s="23">
        <f>SUM(N41:N48)</f>
        <v>23.367000000000001</v>
      </c>
      <c r="O49" s="1">
        <f>N49*1.09</f>
        <v>25.470030000000001</v>
      </c>
    </row>
    <row r="51" spans="1:15">
      <c r="A51" s="9" t="s">
        <v>205</v>
      </c>
      <c r="B51" s="8"/>
      <c r="N51" s="21"/>
    </row>
    <row r="52" spans="1:15">
      <c r="A52" t="s">
        <v>0</v>
      </c>
      <c r="B52" t="s">
        <v>4</v>
      </c>
      <c r="C52" t="s">
        <v>1</v>
      </c>
      <c r="D52" t="s">
        <v>2</v>
      </c>
      <c r="E52" t="s">
        <v>3</v>
      </c>
    </row>
    <row r="53" spans="1:15">
      <c r="A53">
        <v>2</v>
      </c>
      <c r="B53" t="s">
        <v>175</v>
      </c>
      <c r="C53" t="s">
        <v>122</v>
      </c>
      <c r="E53" t="s">
        <v>176</v>
      </c>
      <c r="F53" t="s">
        <v>123</v>
      </c>
      <c r="G53"/>
      <c r="H53"/>
      <c r="I53"/>
      <c r="J53" s="1"/>
      <c r="K53" s="1">
        <v>2.8</v>
      </c>
      <c r="N53" s="6">
        <f t="shared" si="0"/>
        <v>0.55999999999999994</v>
      </c>
    </row>
    <row r="54" spans="1:15">
      <c r="A54">
        <v>1</v>
      </c>
      <c r="B54" t="s">
        <v>38</v>
      </c>
      <c r="C54" t="s">
        <v>35</v>
      </c>
      <c r="D54" t="s">
        <v>36</v>
      </c>
      <c r="E54" t="s">
        <v>37</v>
      </c>
      <c r="F54" s="2" t="s">
        <v>99</v>
      </c>
      <c r="G54" t="s">
        <v>273</v>
      </c>
      <c r="K54" s="1">
        <v>4.83</v>
      </c>
      <c r="N54" s="6">
        <f t="shared" si="0"/>
        <v>0.48299999999999998</v>
      </c>
    </row>
    <row r="55" spans="1:15">
      <c r="A55">
        <v>2</v>
      </c>
      <c r="B55" t="s">
        <v>45</v>
      </c>
      <c r="C55" t="s">
        <v>42</v>
      </c>
      <c r="D55" t="s">
        <v>43</v>
      </c>
      <c r="E55" t="s">
        <v>64</v>
      </c>
      <c r="F55" s="2" t="s">
        <v>75</v>
      </c>
      <c r="G55" s="2" t="s">
        <v>272</v>
      </c>
      <c r="K55" s="1">
        <v>6.67</v>
      </c>
      <c r="N55" s="6">
        <f t="shared" si="0"/>
        <v>1.3340000000000001</v>
      </c>
    </row>
    <row r="56" spans="1:15">
      <c r="A56">
        <v>1</v>
      </c>
      <c r="B56" t="s">
        <v>303</v>
      </c>
      <c r="G56" s="2" t="s">
        <v>304</v>
      </c>
      <c r="K56" s="1">
        <v>16</v>
      </c>
      <c r="N56" s="6">
        <f t="shared" si="0"/>
        <v>1.6</v>
      </c>
    </row>
    <row r="57" spans="1:15">
      <c r="N57" s="23">
        <f>SUM(N53:N56)</f>
        <v>3.9769999999999999</v>
      </c>
      <c r="O57" s="1">
        <f>N57*1.09</f>
        <v>4.3349299999999999</v>
      </c>
    </row>
    <row r="58" spans="1:15">
      <c r="A58" s="9" t="s">
        <v>204</v>
      </c>
      <c r="F58"/>
      <c r="G58"/>
      <c r="H58"/>
      <c r="I58"/>
      <c r="J58" s="1"/>
      <c r="K58"/>
      <c r="L58"/>
      <c r="N58" s="22"/>
    </row>
    <row r="59" spans="1:15">
      <c r="A59" t="s">
        <v>0</v>
      </c>
      <c r="B59" t="s">
        <v>4</v>
      </c>
      <c r="C59" t="s">
        <v>1</v>
      </c>
      <c r="D59" t="s">
        <v>2</v>
      </c>
      <c r="E59" t="s">
        <v>3</v>
      </c>
    </row>
    <row r="60" spans="1:15">
      <c r="A60">
        <v>1</v>
      </c>
      <c r="B60" t="s">
        <v>45</v>
      </c>
      <c r="C60" t="s">
        <v>42</v>
      </c>
      <c r="D60" t="s">
        <v>43</v>
      </c>
      <c r="E60" t="s">
        <v>44</v>
      </c>
      <c r="F60" s="2" t="s">
        <v>75</v>
      </c>
      <c r="K60" s="1">
        <v>7.47</v>
      </c>
      <c r="N60" s="6">
        <f t="shared" si="0"/>
        <v>0.747</v>
      </c>
    </row>
    <row r="61" spans="1:15">
      <c r="A61">
        <v>1</v>
      </c>
      <c r="B61" t="s">
        <v>307</v>
      </c>
      <c r="C61" t="s">
        <v>213</v>
      </c>
      <c r="G61" s="2" t="s">
        <v>304</v>
      </c>
      <c r="K61" s="1">
        <v>16</v>
      </c>
      <c r="N61" s="6">
        <f t="shared" si="0"/>
        <v>1.6</v>
      </c>
    </row>
    <row r="62" spans="1:15">
      <c r="N62" s="23">
        <f>+SUM(N60:N61)</f>
        <v>2.347</v>
      </c>
      <c r="O62" s="1">
        <f>N62*1.09</f>
        <v>2.55823</v>
      </c>
    </row>
    <row r="63" spans="1:15">
      <c r="A63" s="9" t="s">
        <v>258</v>
      </c>
      <c r="B63" s="8"/>
    </row>
    <row r="64" spans="1:15" s="1" customFormat="1">
      <c r="A64">
        <v>1</v>
      </c>
      <c r="B64" t="s">
        <v>140</v>
      </c>
      <c r="C64" t="s">
        <v>142</v>
      </c>
      <c r="D64"/>
      <c r="E64" s="10" t="s">
        <v>143</v>
      </c>
      <c r="F64" s="2"/>
      <c r="G64" s="2"/>
      <c r="H64" s="2"/>
      <c r="I64" s="2"/>
      <c r="J64" s="19"/>
      <c r="K64" s="1">
        <v>150</v>
      </c>
      <c r="M64"/>
      <c r="N64" s="6">
        <f t="shared" si="0"/>
        <v>15</v>
      </c>
    </row>
    <row r="65" spans="1:15" ht="15.75" customHeight="1">
      <c r="A65">
        <v>1</v>
      </c>
      <c r="B65" t="s">
        <v>230</v>
      </c>
      <c r="F65"/>
      <c r="G65"/>
      <c r="H65"/>
      <c r="I65"/>
      <c r="J65" s="1"/>
      <c r="K65" s="1">
        <v>5</v>
      </c>
      <c r="N65" s="6">
        <f t="shared" si="0"/>
        <v>0.5</v>
      </c>
    </row>
    <row r="66" spans="1:15">
      <c r="A66" s="16">
        <v>2</v>
      </c>
      <c r="B66" t="s">
        <v>225</v>
      </c>
      <c r="K66" s="1">
        <v>25</v>
      </c>
      <c r="N66" s="6">
        <f t="shared" ref="N66:N129" si="1">A66*K66/10</f>
        <v>5</v>
      </c>
    </row>
    <row r="67" spans="1:15">
      <c r="A67" s="16">
        <v>1</v>
      </c>
      <c r="B67" t="s">
        <v>226</v>
      </c>
      <c r="K67" s="1">
        <v>40</v>
      </c>
      <c r="N67" s="6">
        <f t="shared" si="1"/>
        <v>4</v>
      </c>
    </row>
    <row r="68" spans="1:15">
      <c r="A68" s="16">
        <v>2</v>
      </c>
      <c r="B68" t="s">
        <v>227</v>
      </c>
      <c r="K68" s="1">
        <v>10</v>
      </c>
      <c r="N68" s="6">
        <f t="shared" si="1"/>
        <v>2</v>
      </c>
    </row>
    <row r="69" spans="1:15">
      <c r="A69" s="16">
        <v>1</v>
      </c>
      <c r="B69" t="s">
        <v>228</v>
      </c>
      <c r="K69" s="24">
        <v>50</v>
      </c>
      <c r="N69" s="6">
        <f t="shared" si="1"/>
        <v>5</v>
      </c>
    </row>
    <row r="70" spans="1:15">
      <c r="A70">
        <v>1</v>
      </c>
      <c r="B70" t="s">
        <v>229</v>
      </c>
      <c r="K70" s="1">
        <v>75</v>
      </c>
      <c r="L70" s="1">
        <v>400</v>
      </c>
      <c r="N70" s="6">
        <f t="shared" si="1"/>
        <v>7.5</v>
      </c>
    </row>
    <row r="71" spans="1:15">
      <c r="N71" s="23">
        <f>SUM(N64:N70)</f>
        <v>39</v>
      </c>
      <c r="O71" s="1">
        <f>N71*1.09</f>
        <v>42.510000000000005</v>
      </c>
    </row>
    <row r="72" spans="1:15">
      <c r="A72" s="16" t="s">
        <v>316</v>
      </c>
    </row>
    <row r="73" spans="1:15">
      <c r="A73" s="17">
        <v>1</v>
      </c>
      <c r="B73" t="s">
        <v>231</v>
      </c>
      <c r="C73" t="s">
        <v>232</v>
      </c>
      <c r="D73" t="s">
        <v>233</v>
      </c>
      <c r="E73" t="s">
        <v>118</v>
      </c>
      <c r="F73" s="2" t="s">
        <v>255</v>
      </c>
      <c r="G73" t="s">
        <v>274</v>
      </c>
      <c r="H73" s="2" t="s">
        <v>265</v>
      </c>
      <c r="J73" s="19">
        <v>2.89</v>
      </c>
      <c r="K73" s="1">
        <v>48.6</v>
      </c>
      <c r="N73" s="6">
        <f t="shared" si="1"/>
        <v>4.8600000000000003</v>
      </c>
    </row>
    <row r="74" spans="1:15">
      <c r="A74">
        <v>3</v>
      </c>
      <c r="B74" t="s">
        <v>116</v>
      </c>
      <c r="C74" t="s">
        <v>12</v>
      </c>
      <c r="D74" t="s">
        <v>65</v>
      </c>
      <c r="E74" t="s">
        <v>66</v>
      </c>
      <c r="F74" s="2" t="s">
        <v>83</v>
      </c>
      <c r="K74" s="1">
        <v>3.05</v>
      </c>
      <c r="N74" s="6">
        <f t="shared" si="1"/>
        <v>0.91499999999999981</v>
      </c>
    </row>
    <row r="75" spans="1:15">
      <c r="A75">
        <v>1</v>
      </c>
      <c r="B75" t="s">
        <v>119</v>
      </c>
      <c r="C75" t="s">
        <v>254</v>
      </c>
      <c r="D75" t="s">
        <v>67</v>
      </c>
      <c r="E75" t="s">
        <v>68</v>
      </c>
      <c r="F75" s="2" t="s">
        <v>118</v>
      </c>
      <c r="G75" s="2" t="s">
        <v>279</v>
      </c>
      <c r="K75" s="1">
        <v>10.8</v>
      </c>
      <c r="N75" s="6">
        <f>A75*K75/10</f>
        <v>1.08</v>
      </c>
    </row>
    <row r="76" spans="1:15">
      <c r="A76">
        <v>1</v>
      </c>
      <c r="B76" t="s">
        <v>117</v>
      </c>
      <c r="C76" t="s">
        <v>308</v>
      </c>
      <c r="D76" t="s">
        <v>8</v>
      </c>
      <c r="E76" t="s">
        <v>70</v>
      </c>
      <c r="F76" s="2" t="s">
        <v>158</v>
      </c>
      <c r="K76" s="1">
        <v>0.1</v>
      </c>
      <c r="N76" s="6">
        <f t="shared" ref="N76:N80" si="2">A76*K76/10</f>
        <v>0.01</v>
      </c>
    </row>
    <row r="77" spans="1:15">
      <c r="A77">
        <v>1</v>
      </c>
      <c r="B77" t="s">
        <v>117</v>
      </c>
      <c r="C77" t="s">
        <v>309</v>
      </c>
      <c r="D77" t="s">
        <v>8</v>
      </c>
      <c r="E77" t="s">
        <v>54</v>
      </c>
      <c r="F77" s="2" t="s">
        <v>94</v>
      </c>
      <c r="K77" s="1">
        <v>0.1</v>
      </c>
      <c r="N77" s="6">
        <f t="shared" si="2"/>
        <v>0.01</v>
      </c>
    </row>
    <row r="78" spans="1:15">
      <c r="A78">
        <v>1</v>
      </c>
      <c r="B78" t="s">
        <v>314</v>
      </c>
      <c r="F78" s="2" t="s">
        <v>315</v>
      </c>
      <c r="K78" s="1">
        <v>5</v>
      </c>
      <c r="N78" s="6">
        <f t="shared" si="2"/>
        <v>0.5</v>
      </c>
    </row>
    <row r="79" spans="1:15" ht="14.25" customHeight="1">
      <c r="A79">
        <v>1</v>
      </c>
      <c r="B79" t="s">
        <v>117</v>
      </c>
      <c r="C79" t="s">
        <v>69</v>
      </c>
      <c r="D79" t="s">
        <v>8</v>
      </c>
      <c r="E79" t="s">
        <v>56</v>
      </c>
      <c r="F79" s="2" t="s">
        <v>92</v>
      </c>
      <c r="K79" s="1">
        <v>0.1</v>
      </c>
      <c r="L79" s="1">
        <v>0.63</v>
      </c>
      <c r="N79" s="6">
        <f t="shared" si="2"/>
        <v>0.01</v>
      </c>
    </row>
    <row r="80" spans="1:15" ht="14.25" customHeight="1">
      <c r="A80" s="17">
        <v>1</v>
      </c>
      <c r="B80" t="s">
        <v>298</v>
      </c>
      <c r="G80" s="2" t="s">
        <v>304</v>
      </c>
      <c r="K80" s="1">
        <v>16.600000000000001</v>
      </c>
      <c r="N80" s="6">
        <f t="shared" si="2"/>
        <v>1.6600000000000001</v>
      </c>
    </row>
    <row r="81" spans="1:15" ht="14.25" customHeight="1">
      <c r="A81" t="s">
        <v>118</v>
      </c>
      <c r="B81" t="s">
        <v>118</v>
      </c>
      <c r="C81" t="s">
        <v>118</v>
      </c>
      <c r="D81" t="s">
        <v>118</v>
      </c>
      <c r="E81" t="s">
        <v>118</v>
      </c>
      <c r="F81" t="s">
        <v>118</v>
      </c>
      <c r="G81"/>
      <c r="H81"/>
      <c r="I81"/>
      <c r="J81" s="1"/>
      <c r="K81" s="1" t="s">
        <v>118</v>
      </c>
      <c r="N81" s="23">
        <f>SUM(N73:N80)</f>
        <v>9.0449999999999999</v>
      </c>
      <c r="O81" s="1">
        <f>N81*1.09</f>
        <v>9.8590499999999999</v>
      </c>
    </row>
    <row r="82" spans="1:15">
      <c r="A82" s="17"/>
    </row>
    <row r="83" spans="1:15">
      <c r="A83" s="9" t="s">
        <v>139</v>
      </c>
    </row>
    <row r="84" spans="1:15" s="1" customFormat="1">
      <c r="A84">
        <v>1</v>
      </c>
      <c r="B84" t="s">
        <v>139</v>
      </c>
      <c r="C84" t="s">
        <v>141</v>
      </c>
      <c r="D84"/>
      <c r="E84" s="10" t="s">
        <v>144</v>
      </c>
      <c r="F84" s="2"/>
      <c r="G84" s="2"/>
      <c r="H84" s="2"/>
      <c r="I84" s="2"/>
      <c r="J84" s="19"/>
      <c r="K84" s="1">
        <v>150</v>
      </c>
      <c r="M84"/>
      <c r="N84" s="6">
        <f t="shared" si="1"/>
        <v>15</v>
      </c>
    </row>
    <row r="85" spans="1:15">
      <c r="A85" s="17">
        <v>1</v>
      </c>
      <c r="B85" t="s">
        <v>224</v>
      </c>
      <c r="K85" s="1">
        <v>60</v>
      </c>
      <c r="L85" s="1">
        <v>400</v>
      </c>
      <c r="N85" s="6">
        <f t="shared" si="1"/>
        <v>6</v>
      </c>
    </row>
    <row r="86" spans="1:15">
      <c r="A86" s="16">
        <v>2</v>
      </c>
      <c r="B86" t="s">
        <v>225</v>
      </c>
      <c r="K86" s="1">
        <v>25</v>
      </c>
      <c r="N86" s="6">
        <f t="shared" si="1"/>
        <v>5</v>
      </c>
    </row>
    <row r="87" spans="1:15">
      <c r="A87" s="16">
        <v>1</v>
      </c>
      <c r="B87" t="s">
        <v>226</v>
      </c>
      <c r="K87" s="1">
        <v>40</v>
      </c>
      <c r="N87" s="6">
        <f t="shared" si="1"/>
        <v>4</v>
      </c>
    </row>
    <row r="88" spans="1:15">
      <c r="A88" s="16">
        <v>2</v>
      </c>
      <c r="B88" t="s">
        <v>227</v>
      </c>
      <c r="K88" s="1">
        <v>10</v>
      </c>
      <c r="N88" s="6">
        <f t="shared" si="1"/>
        <v>2</v>
      </c>
    </row>
    <row r="89" spans="1:15">
      <c r="A89" s="16">
        <v>1</v>
      </c>
      <c r="B89" t="s">
        <v>228</v>
      </c>
      <c r="K89" s="24">
        <v>50</v>
      </c>
      <c r="N89" s="6">
        <f t="shared" si="1"/>
        <v>5</v>
      </c>
    </row>
    <row r="90" spans="1:15">
      <c r="A90" s="17"/>
      <c r="N90" s="23">
        <f>SUM(N84:N89)</f>
        <v>37</v>
      </c>
      <c r="O90" s="1">
        <f>N90*1.09</f>
        <v>40.330000000000005</v>
      </c>
    </row>
    <row r="91" spans="1:15">
      <c r="A91" s="17"/>
    </row>
    <row r="92" spans="1:15">
      <c r="A92" s="16" t="s">
        <v>310</v>
      </c>
    </row>
    <row r="93" spans="1:15" ht="13.5" customHeight="1">
      <c r="A93">
        <v>1</v>
      </c>
      <c r="B93" t="s">
        <v>177</v>
      </c>
      <c r="C93" t="s">
        <v>234</v>
      </c>
      <c r="E93" t="s">
        <v>178</v>
      </c>
      <c r="F93" s="2" t="s">
        <v>179</v>
      </c>
      <c r="G93" t="s">
        <v>262</v>
      </c>
      <c r="H93" s="18"/>
      <c r="K93" s="1">
        <v>7.42</v>
      </c>
      <c r="L93" s="1">
        <v>67.2</v>
      </c>
      <c r="N93" s="6">
        <f t="shared" si="1"/>
        <v>0.74199999999999999</v>
      </c>
    </row>
    <row r="94" spans="1:15" ht="13.5" customHeight="1">
      <c r="A94">
        <v>1</v>
      </c>
      <c r="B94" t="s">
        <v>182</v>
      </c>
      <c r="C94" t="s">
        <v>181</v>
      </c>
      <c r="E94" t="s">
        <v>180</v>
      </c>
      <c r="F94" s="2" t="s">
        <v>183</v>
      </c>
      <c r="K94" s="1">
        <v>2.0699999999999998</v>
      </c>
      <c r="N94" s="6">
        <f t="shared" si="1"/>
        <v>0.20699999999999999</v>
      </c>
    </row>
    <row r="95" spans="1:15" ht="13.5" customHeight="1">
      <c r="A95">
        <v>2</v>
      </c>
      <c r="B95" t="s">
        <v>117</v>
      </c>
      <c r="C95" t="s">
        <v>257</v>
      </c>
      <c r="D95" t="s">
        <v>8</v>
      </c>
      <c r="E95" t="s">
        <v>184</v>
      </c>
      <c r="F95" s="2" t="s">
        <v>88</v>
      </c>
      <c r="K95" s="1">
        <v>0.1</v>
      </c>
      <c r="L95" s="1">
        <v>0.48</v>
      </c>
      <c r="N95" s="6">
        <f t="shared" si="1"/>
        <v>0.02</v>
      </c>
    </row>
    <row r="96" spans="1:15">
      <c r="A96">
        <v>1</v>
      </c>
      <c r="B96" t="s">
        <v>117</v>
      </c>
      <c r="C96" t="s">
        <v>53</v>
      </c>
      <c r="D96" t="s">
        <v>8</v>
      </c>
      <c r="E96" t="s">
        <v>71</v>
      </c>
      <c r="F96" s="2" t="s">
        <v>90</v>
      </c>
      <c r="K96" s="1">
        <v>0.14000000000000001</v>
      </c>
      <c r="L96" s="1">
        <v>0.63</v>
      </c>
      <c r="N96" s="6">
        <f t="shared" si="1"/>
        <v>1.4000000000000002E-2</v>
      </c>
    </row>
    <row r="97" spans="1:22">
      <c r="A97">
        <v>1</v>
      </c>
      <c r="B97" t="s">
        <v>117</v>
      </c>
      <c r="C97" t="s">
        <v>256</v>
      </c>
      <c r="D97" t="s">
        <v>8</v>
      </c>
      <c r="E97" t="s">
        <v>26</v>
      </c>
      <c r="K97" s="1">
        <v>0.1</v>
      </c>
      <c r="N97" s="6">
        <f t="shared" si="1"/>
        <v>0.01</v>
      </c>
    </row>
    <row r="98" spans="1:22">
      <c r="A98">
        <v>1</v>
      </c>
      <c r="B98" t="s">
        <v>117</v>
      </c>
      <c r="C98" t="s">
        <v>153</v>
      </c>
      <c r="D98" t="s">
        <v>8</v>
      </c>
      <c r="E98" t="s">
        <v>221</v>
      </c>
      <c r="F98" s="2" t="s">
        <v>222</v>
      </c>
      <c r="K98" s="1">
        <v>0.14000000000000001</v>
      </c>
      <c r="L98" s="1">
        <v>0.63</v>
      </c>
      <c r="N98" s="6">
        <f t="shared" si="1"/>
        <v>1.4000000000000002E-2</v>
      </c>
    </row>
    <row r="99" spans="1:22">
      <c r="A99">
        <v>1</v>
      </c>
      <c r="B99" t="s">
        <v>115</v>
      </c>
      <c r="G99" s="2" t="s">
        <v>304</v>
      </c>
      <c r="K99" s="1">
        <v>16.600000000000001</v>
      </c>
      <c r="L99" s="1">
        <v>6.3E-2</v>
      </c>
      <c r="N99" s="6">
        <f t="shared" si="1"/>
        <v>1.6600000000000001</v>
      </c>
    </row>
    <row r="100" spans="1:22">
      <c r="A100">
        <v>1</v>
      </c>
      <c r="B100" t="s">
        <v>223</v>
      </c>
      <c r="K100" s="1">
        <v>40</v>
      </c>
      <c r="N100" s="6">
        <f t="shared" si="1"/>
        <v>4</v>
      </c>
    </row>
    <row r="101" spans="1:22">
      <c r="K101" s="1" t="s">
        <v>118</v>
      </c>
      <c r="L101" s="1" t="s">
        <v>118</v>
      </c>
      <c r="N101" s="23">
        <f>SUM(N93:N100)</f>
        <v>6.6669999999999998</v>
      </c>
      <c r="O101" s="1">
        <f>N101*1.09</f>
        <v>7.2670300000000001</v>
      </c>
    </row>
    <row r="102" spans="1:22">
      <c r="A102" s="9" t="s">
        <v>301</v>
      </c>
      <c r="B102" s="8"/>
    </row>
    <row r="103" spans="1:22">
      <c r="A103" t="s">
        <v>0</v>
      </c>
      <c r="B103" t="s">
        <v>4</v>
      </c>
      <c r="D103" t="s">
        <v>2</v>
      </c>
      <c r="E103" t="s">
        <v>3</v>
      </c>
    </row>
    <row r="104" spans="1:22">
      <c r="A104">
        <v>2</v>
      </c>
      <c r="B104" t="s">
        <v>117</v>
      </c>
      <c r="C104" t="s">
        <v>160</v>
      </c>
      <c r="D104" t="s">
        <v>8</v>
      </c>
      <c r="E104" t="s">
        <v>184</v>
      </c>
      <c r="F104" s="2" t="s">
        <v>162</v>
      </c>
      <c r="K104" s="1">
        <v>0.1</v>
      </c>
      <c r="L104" s="1">
        <v>0.48</v>
      </c>
      <c r="N104" s="6">
        <f t="shared" si="1"/>
        <v>0.02</v>
      </c>
    </row>
    <row r="105" spans="1:22">
      <c r="A105">
        <v>2</v>
      </c>
      <c r="B105" t="s">
        <v>116</v>
      </c>
      <c r="C105" t="s">
        <v>6</v>
      </c>
      <c r="D105" t="s">
        <v>7</v>
      </c>
      <c r="E105" t="s">
        <v>197</v>
      </c>
      <c r="F105" s="2" t="s">
        <v>80</v>
      </c>
      <c r="K105" s="1">
        <v>0.48</v>
      </c>
      <c r="L105" s="1">
        <v>2.2000000000000002</v>
      </c>
      <c r="N105" s="6">
        <f t="shared" si="1"/>
        <v>9.6000000000000002E-2</v>
      </c>
    </row>
    <row r="106" spans="1:22">
      <c r="A106">
        <v>1</v>
      </c>
      <c r="B106" t="s">
        <v>150</v>
      </c>
      <c r="C106" s="3" t="s">
        <v>84</v>
      </c>
      <c r="D106" t="s">
        <v>85</v>
      </c>
      <c r="E106" t="s">
        <v>25</v>
      </c>
      <c r="F106" s="2" t="s">
        <v>86</v>
      </c>
      <c r="K106" s="1">
        <v>4.6900000000000004</v>
      </c>
      <c r="N106" s="6">
        <f t="shared" si="1"/>
        <v>0.46900000000000003</v>
      </c>
    </row>
    <row r="107" spans="1:22">
      <c r="A107">
        <v>1</v>
      </c>
      <c r="B107" t="s">
        <v>198</v>
      </c>
      <c r="C107" s="3" t="s">
        <v>235</v>
      </c>
      <c r="D107" t="s">
        <v>188</v>
      </c>
      <c r="E107" t="s">
        <v>33</v>
      </c>
      <c r="F107" s="2" t="s">
        <v>118</v>
      </c>
      <c r="G107" t="s">
        <v>278</v>
      </c>
      <c r="K107" s="1">
        <v>149.1</v>
      </c>
      <c r="N107" s="6">
        <f t="shared" si="1"/>
        <v>14.91</v>
      </c>
      <c r="S107" t="s">
        <v>236</v>
      </c>
      <c r="V107" t="s">
        <v>237</v>
      </c>
    </row>
    <row r="108" spans="1:22">
      <c r="A108">
        <v>1</v>
      </c>
      <c r="B108" t="s">
        <v>199</v>
      </c>
      <c r="C108" s="3" t="s">
        <v>200</v>
      </c>
      <c r="D108" t="s">
        <v>201</v>
      </c>
      <c r="E108" t="s">
        <v>19</v>
      </c>
      <c r="F108" s="2" t="s">
        <v>202</v>
      </c>
      <c r="H108" s="2" t="s">
        <v>263</v>
      </c>
      <c r="J108" s="19">
        <v>2.5</v>
      </c>
      <c r="K108" s="1">
        <v>60.52</v>
      </c>
      <c r="N108" s="6">
        <f t="shared" si="1"/>
        <v>6.0520000000000005</v>
      </c>
    </row>
    <row r="109" spans="1:22">
      <c r="A109">
        <v>1</v>
      </c>
      <c r="B109" t="s">
        <v>292</v>
      </c>
      <c r="C109" s="3" t="s">
        <v>293</v>
      </c>
      <c r="F109" t="s">
        <v>118</v>
      </c>
      <c r="G109" t="s">
        <v>260</v>
      </c>
      <c r="H109"/>
      <c r="I109"/>
      <c r="J109" s="1"/>
      <c r="K109" s="1">
        <v>10.1</v>
      </c>
      <c r="N109" s="6">
        <f t="shared" si="1"/>
        <v>1.01</v>
      </c>
    </row>
    <row r="110" spans="1:22">
      <c r="A110">
        <v>1</v>
      </c>
      <c r="B110" t="s">
        <v>115</v>
      </c>
      <c r="G110" s="2" t="s">
        <v>304</v>
      </c>
      <c r="K110" s="1">
        <v>16.600000000000001</v>
      </c>
      <c r="N110" s="6">
        <f t="shared" si="1"/>
        <v>1.6600000000000001</v>
      </c>
    </row>
    <row r="111" spans="1:22" s="1" customFormat="1">
      <c r="A111"/>
      <c r="B111"/>
      <c r="C111"/>
      <c r="D111"/>
      <c r="E111"/>
      <c r="F111"/>
      <c r="G111"/>
      <c r="H111"/>
      <c r="I111"/>
      <c r="M111"/>
      <c r="N111" s="23">
        <f>SUM(N104:N110)</f>
        <v>24.217000000000002</v>
      </c>
      <c r="O111" s="1">
        <f>N111*1.09</f>
        <v>26.396530000000006</v>
      </c>
    </row>
    <row r="112" spans="1:22" s="1" customFormat="1">
      <c r="A112" s="9" t="s">
        <v>302</v>
      </c>
      <c r="B112" s="8"/>
      <c r="C112"/>
      <c r="D112"/>
      <c r="E112"/>
      <c r="F112" s="2"/>
      <c r="G112" s="2"/>
      <c r="H112" s="2"/>
      <c r="I112" s="2"/>
      <c r="J112" s="19"/>
      <c r="M112"/>
      <c r="N112"/>
      <c r="O112"/>
    </row>
    <row r="113" spans="1:15" s="1" customFormat="1">
      <c r="A113" t="s">
        <v>0</v>
      </c>
      <c r="B113" t="s">
        <v>4</v>
      </c>
      <c r="C113"/>
      <c r="D113" t="s">
        <v>2</v>
      </c>
      <c r="E113" t="s">
        <v>3</v>
      </c>
      <c r="F113" s="2"/>
      <c r="G113" s="2"/>
      <c r="H113" s="2"/>
      <c r="I113" s="2"/>
      <c r="J113" s="19"/>
      <c r="M113"/>
      <c r="N113"/>
      <c r="O113"/>
    </row>
    <row r="114" spans="1:15" s="1" customFormat="1">
      <c r="A114">
        <v>2</v>
      </c>
      <c r="B114" t="s">
        <v>117</v>
      </c>
      <c r="C114" t="s">
        <v>160</v>
      </c>
      <c r="D114" t="s">
        <v>8</v>
      </c>
      <c r="E114" t="s">
        <v>184</v>
      </c>
      <c r="F114" s="2" t="s">
        <v>162</v>
      </c>
      <c r="G114" s="2"/>
      <c r="H114" s="2"/>
      <c r="I114" s="2"/>
      <c r="J114" s="19"/>
      <c r="K114" s="1">
        <v>0.1</v>
      </c>
      <c r="L114" s="1">
        <v>0.48</v>
      </c>
      <c r="M114"/>
      <c r="N114" s="6">
        <f t="shared" ref="N114:N120" si="3">A114*K114/10</f>
        <v>0.02</v>
      </c>
      <c r="O114"/>
    </row>
    <row r="115" spans="1:15">
      <c r="A115">
        <v>2</v>
      </c>
      <c r="B115" t="s">
        <v>116</v>
      </c>
      <c r="C115" t="s">
        <v>6</v>
      </c>
      <c r="D115" t="s">
        <v>7</v>
      </c>
      <c r="E115" t="s">
        <v>197</v>
      </c>
      <c r="F115" s="2" t="s">
        <v>80</v>
      </c>
      <c r="K115" s="1">
        <v>0.48</v>
      </c>
      <c r="L115" s="1">
        <v>2.2000000000000002</v>
      </c>
      <c r="N115" s="6">
        <f t="shared" si="3"/>
        <v>9.6000000000000002E-2</v>
      </c>
    </row>
    <row r="116" spans="1:15" s="1" customFormat="1">
      <c r="A116">
        <v>1</v>
      </c>
      <c r="B116" t="s">
        <v>150</v>
      </c>
      <c r="C116" s="3" t="s">
        <v>84</v>
      </c>
      <c r="D116" t="s">
        <v>85</v>
      </c>
      <c r="E116" t="s">
        <v>25</v>
      </c>
      <c r="F116" s="2" t="s">
        <v>86</v>
      </c>
      <c r="G116" s="2" t="s">
        <v>324</v>
      </c>
      <c r="H116" s="2"/>
      <c r="I116" s="2"/>
      <c r="J116" s="19"/>
      <c r="K116" s="1">
        <v>4.6900000000000004</v>
      </c>
      <c r="M116"/>
      <c r="N116" s="6">
        <f t="shared" si="3"/>
        <v>0.46900000000000003</v>
      </c>
      <c r="O116"/>
    </row>
    <row r="117" spans="1:15">
      <c r="A117">
        <v>1</v>
      </c>
      <c r="B117" t="s">
        <v>199</v>
      </c>
      <c r="C117" s="3" t="s">
        <v>200</v>
      </c>
      <c r="D117" t="s">
        <v>201</v>
      </c>
      <c r="E117" t="s">
        <v>19</v>
      </c>
      <c r="F117" s="2" t="s">
        <v>202</v>
      </c>
      <c r="H117" s="2" t="s">
        <v>263</v>
      </c>
      <c r="J117" s="19">
        <v>2.5</v>
      </c>
      <c r="K117" s="1">
        <v>60.52</v>
      </c>
      <c r="N117" s="6">
        <f t="shared" si="3"/>
        <v>6.0520000000000005</v>
      </c>
    </row>
    <row r="118" spans="1:15" s="1" customFormat="1" ht="13.5" customHeight="1">
      <c r="A118">
        <v>1</v>
      </c>
      <c r="B118" t="s">
        <v>284</v>
      </c>
      <c r="C118" t="s">
        <v>285</v>
      </c>
      <c r="D118"/>
      <c r="E118"/>
      <c r="F118"/>
      <c r="G118" t="s">
        <v>286</v>
      </c>
      <c r="H118"/>
      <c r="I118"/>
      <c r="K118" s="1">
        <v>42.7</v>
      </c>
      <c r="L118" s="1">
        <v>395</v>
      </c>
      <c r="M118"/>
      <c r="N118" s="6">
        <f t="shared" ref="N118:N119" si="4">A118*K118/10</f>
        <v>4.2700000000000005</v>
      </c>
    </row>
    <row r="119" spans="1:15">
      <c r="A119">
        <v>1</v>
      </c>
      <c r="B119" t="s">
        <v>292</v>
      </c>
      <c r="C119" s="3" t="s">
        <v>293</v>
      </c>
      <c r="F119" t="s">
        <v>118</v>
      </c>
      <c r="G119" t="s">
        <v>260</v>
      </c>
      <c r="H119"/>
      <c r="I119"/>
      <c r="J119" s="1"/>
      <c r="K119" s="1">
        <v>10.1</v>
      </c>
      <c r="N119" s="6">
        <f t="shared" si="4"/>
        <v>1.01</v>
      </c>
    </row>
    <row r="120" spans="1:15" s="1" customFormat="1">
      <c r="A120">
        <v>1</v>
      </c>
      <c r="B120" t="s">
        <v>115</v>
      </c>
      <c r="C120"/>
      <c r="D120"/>
      <c r="E120"/>
      <c r="F120" s="2"/>
      <c r="G120" s="2" t="s">
        <v>304</v>
      </c>
      <c r="H120" s="2"/>
      <c r="I120" s="2"/>
      <c r="J120" s="19"/>
      <c r="K120" s="1">
        <v>16</v>
      </c>
      <c r="M120"/>
      <c r="N120" s="6">
        <f t="shared" si="3"/>
        <v>1.6</v>
      </c>
      <c r="O120"/>
    </row>
    <row r="121" spans="1:15" s="1" customFormat="1">
      <c r="A121"/>
      <c r="B121"/>
      <c r="C121"/>
      <c r="D121"/>
      <c r="E121"/>
      <c r="F121"/>
      <c r="G121"/>
      <c r="H121"/>
      <c r="I121"/>
      <c r="M121"/>
      <c r="N121" s="23">
        <f>SUM(N114:N120)</f>
        <v>13.516999999999999</v>
      </c>
      <c r="O121" s="1">
        <f>N121*1.09</f>
        <v>14.73353</v>
      </c>
    </row>
    <row r="122" spans="1:15" s="1" customFormat="1">
      <c r="A122" s="9" t="s">
        <v>113</v>
      </c>
      <c r="B122"/>
      <c r="C122"/>
      <c r="D122"/>
      <c r="E122"/>
      <c r="F122"/>
      <c r="G122"/>
      <c r="H122"/>
      <c r="I122"/>
      <c r="M122"/>
      <c r="N122"/>
    </row>
    <row r="123" spans="1:15" s="1" customFormat="1">
      <c r="A123">
        <v>1</v>
      </c>
      <c r="B123" t="s">
        <v>120</v>
      </c>
      <c r="C123" t="s">
        <v>185</v>
      </c>
      <c r="D123" t="s">
        <v>188</v>
      </c>
      <c r="E123"/>
      <c r="F123" t="s">
        <v>186</v>
      </c>
      <c r="G123"/>
      <c r="H123"/>
      <c r="I123"/>
      <c r="K123" s="1">
        <v>12.4</v>
      </c>
      <c r="L123" s="1">
        <v>98</v>
      </c>
      <c r="M123"/>
      <c r="N123" s="6">
        <f t="shared" si="1"/>
        <v>1.24</v>
      </c>
    </row>
    <row r="124" spans="1:15" s="1" customFormat="1">
      <c r="A124">
        <v>1</v>
      </c>
      <c r="B124" t="s">
        <v>114</v>
      </c>
      <c r="C124" t="s">
        <v>187</v>
      </c>
      <c r="D124" t="s">
        <v>189</v>
      </c>
      <c r="E124"/>
      <c r="F124" t="s">
        <v>190</v>
      </c>
      <c r="G124"/>
      <c r="H124"/>
      <c r="I124"/>
      <c r="K124" s="1">
        <v>32.200000000000003</v>
      </c>
      <c r="L124" s="1">
        <v>213</v>
      </c>
      <c r="M124"/>
      <c r="N124" s="6">
        <f t="shared" si="1"/>
        <v>3.22</v>
      </c>
    </row>
    <row r="125" spans="1:15" s="1" customFormat="1">
      <c r="A125">
        <v>2</v>
      </c>
      <c r="B125" t="s">
        <v>116</v>
      </c>
      <c r="C125" t="s">
        <v>6</v>
      </c>
      <c r="D125" t="s">
        <v>7</v>
      </c>
      <c r="E125" t="s">
        <v>52</v>
      </c>
      <c r="F125" s="2" t="s">
        <v>80</v>
      </c>
      <c r="G125" s="2"/>
      <c r="H125" s="2"/>
      <c r="I125" s="2"/>
      <c r="J125" s="19"/>
      <c r="K125" s="1">
        <v>0.48</v>
      </c>
      <c r="L125" s="1">
        <v>2.2000000000000002</v>
      </c>
      <c r="M125"/>
      <c r="N125" s="6">
        <f t="shared" si="1"/>
        <v>9.6000000000000002E-2</v>
      </c>
      <c r="O125"/>
    </row>
    <row r="126" spans="1:15" s="1" customFormat="1">
      <c r="A126">
        <v>1</v>
      </c>
      <c r="B126" t="s">
        <v>117</v>
      </c>
      <c r="C126" t="s">
        <v>191</v>
      </c>
      <c r="D126"/>
      <c r="E126" t="s">
        <v>56</v>
      </c>
      <c r="F126" s="2" t="s">
        <v>192</v>
      </c>
      <c r="G126" s="2"/>
      <c r="H126" s="2"/>
      <c r="I126" s="2"/>
      <c r="J126" s="19"/>
      <c r="K126" s="1">
        <v>0.14000000000000001</v>
      </c>
      <c r="L126" s="1">
        <v>0.63</v>
      </c>
      <c r="M126"/>
      <c r="N126" s="6">
        <f t="shared" si="1"/>
        <v>1.4000000000000002E-2</v>
      </c>
    </row>
    <row r="127" spans="1:15" s="1" customFormat="1">
      <c r="A127">
        <v>1</v>
      </c>
      <c r="B127" t="s">
        <v>136</v>
      </c>
      <c r="C127" t="s">
        <v>111</v>
      </c>
      <c r="D127"/>
      <c r="E127"/>
      <c r="F127" t="s">
        <v>110</v>
      </c>
      <c r="G127"/>
      <c r="H127"/>
      <c r="I127"/>
      <c r="K127" s="1">
        <v>1.74</v>
      </c>
      <c r="L127" s="1">
        <v>10.73</v>
      </c>
      <c r="M127"/>
      <c r="N127" s="6">
        <f t="shared" si="1"/>
        <v>0.17399999999999999</v>
      </c>
      <c r="O127"/>
    </row>
    <row r="128" spans="1:15" s="1" customFormat="1">
      <c r="A128">
        <v>3</v>
      </c>
      <c r="B128" t="s">
        <v>135</v>
      </c>
      <c r="C128"/>
      <c r="D128"/>
      <c r="E128"/>
      <c r="F128" t="s">
        <v>132</v>
      </c>
      <c r="G128" t="s">
        <v>326</v>
      </c>
      <c r="H128"/>
      <c r="I128"/>
      <c r="K128" s="1">
        <v>0.5</v>
      </c>
      <c r="L128" s="1">
        <v>4.66</v>
      </c>
      <c r="M128"/>
      <c r="N128" s="6">
        <f t="shared" si="1"/>
        <v>0.15</v>
      </c>
      <c r="O128"/>
    </row>
    <row r="129" spans="1:15" s="1" customFormat="1">
      <c r="A129">
        <v>1</v>
      </c>
      <c r="B129" t="s">
        <v>115</v>
      </c>
      <c r="C129" t="s">
        <v>213</v>
      </c>
      <c r="D129"/>
      <c r="E129"/>
      <c r="F129" s="2"/>
      <c r="G129" s="2"/>
      <c r="H129" s="2"/>
      <c r="I129" s="2"/>
      <c r="J129" s="19"/>
      <c r="K129" s="1">
        <v>10</v>
      </c>
      <c r="L129" s="1" t="s">
        <v>118</v>
      </c>
      <c r="M129"/>
      <c r="N129" s="6">
        <f t="shared" si="1"/>
        <v>1</v>
      </c>
    </row>
    <row r="130" spans="1:15" s="1" customFormat="1">
      <c r="A130"/>
      <c r="B130"/>
      <c r="C130"/>
      <c r="D130"/>
      <c r="E130"/>
      <c r="F130" s="2"/>
      <c r="G130" s="2"/>
      <c r="H130" s="2"/>
      <c r="I130" s="2"/>
      <c r="J130" s="19"/>
      <c r="M130"/>
      <c r="N130" s="23">
        <f>SUM(N123:N129)</f>
        <v>5.894000000000001</v>
      </c>
      <c r="O130" s="1">
        <f>N130*1.09</f>
        <v>6.4244600000000016</v>
      </c>
    </row>
    <row r="131" spans="1:15" s="1" customFormat="1">
      <c r="A131" s="9"/>
      <c r="B131"/>
      <c r="C131"/>
      <c r="D131"/>
      <c r="E131"/>
      <c r="F131" s="2"/>
      <c r="G131" s="2"/>
      <c r="H131" s="2"/>
      <c r="I131" s="2"/>
      <c r="J131" s="19"/>
      <c r="M131"/>
      <c r="N131"/>
    </row>
    <row r="132" spans="1:15" s="1" customFormat="1">
      <c r="A132"/>
      <c r="B132"/>
      <c r="C132"/>
      <c r="D132"/>
      <c r="E132"/>
      <c r="F132" s="2"/>
      <c r="G132" s="2"/>
      <c r="H132" s="2"/>
      <c r="I132" s="2"/>
      <c r="J132" s="19"/>
      <c r="M132"/>
      <c r="N132"/>
    </row>
    <row r="133" spans="1:15">
      <c r="A133" s="16" t="s">
        <v>294</v>
      </c>
      <c r="G133" t="s">
        <v>118</v>
      </c>
      <c r="K133" s="1" t="s">
        <v>118</v>
      </c>
      <c r="L133" s="1" t="s">
        <v>118</v>
      </c>
      <c r="O133" s="1"/>
    </row>
    <row r="134" spans="1:15">
      <c r="A134">
        <v>2</v>
      </c>
      <c r="B134" t="s">
        <v>297</v>
      </c>
      <c r="G134" t="s">
        <v>295</v>
      </c>
      <c r="K134" s="1">
        <v>2.4</v>
      </c>
      <c r="L134" s="1">
        <v>18</v>
      </c>
      <c r="N134" s="6">
        <f>A134*K134/10</f>
        <v>0.48</v>
      </c>
      <c r="O134" s="1"/>
    </row>
    <row r="135" spans="1:15" s="1" customFormat="1">
      <c r="A135">
        <v>1</v>
      </c>
      <c r="B135" t="s">
        <v>296</v>
      </c>
      <c r="C135"/>
      <c r="D135"/>
      <c r="E135"/>
      <c r="F135" s="2"/>
      <c r="G135" s="2"/>
      <c r="H135" s="2"/>
      <c r="I135" s="2"/>
      <c r="J135" s="19"/>
      <c r="K135" s="1">
        <v>10</v>
      </c>
      <c r="M135"/>
      <c r="N135" s="6">
        <f t="shared" ref="N135" si="5">A135*K135/10</f>
        <v>1</v>
      </c>
      <c r="O135"/>
    </row>
    <row r="136" spans="1:15">
      <c r="N136" s="23">
        <f>SUM(N134:N135)</f>
        <v>1.48</v>
      </c>
      <c r="O136" s="1">
        <f>N136*1.09</f>
        <v>1.6132000000000002</v>
      </c>
    </row>
    <row r="145" spans="1:15" s="1" customFormat="1">
      <c r="A145"/>
      <c r="B145"/>
      <c r="C145"/>
      <c r="D145"/>
      <c r="E145"/>
      <c r="F145" s="2"/>
      <c r="G145" s="2"/>
      <c r="H145" s="2"/>
      <c r="I145" s="2"/>
      <c r="J145" s="19"/>
      <c r="M145"/>
      <c r="N145"/>
      <c r="O145"/>
    </row>
    <row r="147" spans="1:15">
      <c r="E147" s="10"/>
    </row>
    <row r="148" spans="1:15">
      <c r="A148" s="9" t="s">
        <v>203</v>
      </c>
      <c r="K148" s="1" t="s">
        <v>118</v>
      </c>
    </row>
    <row r="149" spans="1:15">
      <c r="A149">
        <v>1</v>
      </c>
      <c r="B149" t="s">
        <v>128</v>
      </c>
      <c r="C149" t="s">
        <v>127</v>
      </c>
      <c r="F149" s="2" t="s">
        <v>146</v>
      </c>
      <c r="K149" s="1">
        <v>100</v>
      </c>
      <c r="N149" s="6">
        <f t="shared" ref="N149:N159" si="6">A149*K149/10</f>
        <v>10</v>
      </c>
    </row>
    <row r="150" spans="1:15">
      <c r="A150">
        <v>1</v>
      </c>
      <c r="B150" t="s">
        <v>129</v>
      </c>
      <c r="C150" t="s">
        <v>145</v>
      </c>
      <c r="F150" s="2" t="s">
        <v>146</v>
      </c>
      <c r="K150" s="1">
        <v>70</v>
      </c>
      <c r="N150" s="6">
        <f t="shared" si="6"/>
        <v>7</v>
      </c>
    </row>
    <row r="151" spans="1:15">
      <c r="A151">
        <v>1</v>
      </c>
      <c r="B151" t="s">
        <v>130</v>
      </c>
      <c r="C151" t="s">
        <v>131</v>
      </c>
      <c r="F151" s="2" t="s">
        <v>146</v>
      </c>
      <c r="K151" s="1">
        <v>50</v>
      </c>
      <c r="N151" s="6">
        <f t="shared" si="6"/>
        <v>5</v>
      </c>
    </row>
    <row r="152" spans="1:15">
      <c r="A152">
        <v>1</v>
      </c>
      <c r="B152" t="s">
        <v>77</v>
      </c>
      <c r="C152" t="s">
        <v>126</v>
      </c>
      <c r="F152" s="2" t="s">
        <v>76</v>
      </c>
      <c r="K152" s="1">
        <v>24.64</v>
      </c>
      <c r="N152" s="6">
        <f t="shared" si="6"/>
        <v>2.464</v>
      </c>
    </row>
    <row r="153" spans="1:15">
      <c r="A153">
        <v>2</v>
      </c>
      <c r="B153" t="s">
        <v>135</v>
      </c>
      <c r="F153" t="s">
        <v>132</v>
      </c>
      <c r="G153"/>
      <c r="H153"/>
      <c r="I153"/>
      <c r="J153" s="1"/>
      <c r="K153" s="1">
        <v>0.5</v>
      </c>
      <c r="N153" s="6">
        <f t="shared" si="6"/>
        <v>0.1</v>
      </c>
    </row>
    <row r="154" spans="1:15">
      <c r="A154">
        <v>1</v>
      </c>
      <c r="B154" t="s">
        <v>136</v>
      </c>
      <c r="C154" t="s">
        <v>111</v>
      </c>
      <c r="F154" t="s">
        <v>112</v>
      </c>
      <c r="G154"/>
      <c r="H154"/>
      <c r="I154"/>
      <c r="J154" s="1"/>
      <c r="K154" s="1">
        <v>1.74</v>
      </c>
      <c r="N154" s="6">
        <f t="shared" si="6"/>
        <v>0.17399999999999999</v>
      </c>
    </row>
    <row r="155" spans="1:15">
      <c r="A155">
        <v>2</v>
      </c>
      <c r="B155" t="s">
        <v>193</v>
      </c>
      <c r="F155"/>
      <c r="G155"/>
      <c r="H155"/>
      <c r="I155"/>
      <c r="J155" s="1"/>
      <c r="K155" s="1">
        <v>10</v>
      </c>
      <c r="N155" s="6">
        <f t="shared" si="6"/>
        <v>2</v>
      </c>
    </row>
    <row r="156" spans="1:15">
      <c r="A156">
        <v>1</v>
      </c>
      <c r="B156" t="s">
        <v>173</v>
      </c>
      <c r="K156" s="1">
        <v>50</v>
      </c>
      <c r="N156" s="6">
        <f t="shared" si="6"/>
        <v>5</v>
      </c>
    </row>
    <row r="157" spans="1:15">
      <c r="A157">
        <v>1</v>
      </c>
      <c r="B157" t="s">
        <v>195</v>
      </c>
      <c r="E157" s="10"/>
      <c r="F157" s="2" t="s">
        <v>147</v>
      </c>
      <c r="K157" s="1">
        <v>120</v>
      </c>
      <c r="N157" s="6">
        <f t="shared" si="6"/>
        <v>12</v>
      </c>
      <c r="O157" s="1"/>
    </row>
    <row r="158" spans="1:15">
      <c r="A158">
        <v>1</v>
      </c>
      <c r="B158" t="s">
        <v>196</v>
      </c>
      <c r="F158" s="2" t="s">
        <v>147</v>
      </c>
      <c r="K158" s="1">
        <v>50</v>
      </c>
      <c r="N158" s="6">
        <f t="shared" si="6"/>
        <v>5</v>
      </c>
    </row>
    <row r="159" spans="1:15">
      <c r="F159"/>
      <c r="G159"/>
      <c r="H159"/>
      <c r="I159"/>
      <c r="J159" s="1"/>
      <c r="N159" s="6">
        <f t="shared" si="6"/>
        <v>0</v>
      </c>
    </row>
    <row r="160" spans="1:15">
      <c r="N160" s="13"/>
    </row>
    <row r="161" spans="1:14">
      <c r="B161" s="14"/>
      <c r="N161" s="1"/>
    </row>
    <row r="162" spans="1:14">
      <c r="A162" t="s">
        <v>318</v>
      </c>
      <c r="B162" t="s">
        <v>313</v>
      </c>
      <c r="C162" s="1">
        <f>O39+O49+O121+O136</f>
        <v>60.540780000000005</v>
      </c>
      <c r="D162" t="s">
        <v>317</v>
      </c>
      <c r="F162" s="2" t="s">
        <v>321</v>
      </c>
      <c r="H162" s="2" t="s">
        <v>323</v>
      </c>
      <c r="N162" s="7"/>
    </row>
    <row r="163" spans="1:14">
      <c r="A163" t="s">
        <v>318</v>
      </c>
      <c r="B163" t="s">
        <v>312</v>
      </c>
      <c r="C163" s="1">
        <f>O101</f>
        <v>7.2670300000000001</v>
      </c>
      <c r="F163" s="2" t="s">
        <v>322</v>
      </c>
    </row>
    <row r="164" spans="1:14">
      <c r="A164" t="s">
        <v>319</v>
      </c>
      <c r="B164" t="s">
        <v>320</v>
      </c>
      <c r="C164" s="1">
        <f>O81</f>
        <v>9.8590499999999999</v>
      </c>
      <c r="F164" s="2" t="s">
        <v>322</v>
      </c>
    </row>
  </sheetData>
  <hyperlinks>
    <hyperlink ref="E64" r:id="rId1"/>
    <hyperlink ref="E84" r:id="rId2"/>
  </hyperlinks>
  <pageMargins left="0.7" right="0.7" top="0.75" bottom="0.75" header="0.3" footer="0.3"/>
  <pageSetup scale="30" fitToHeight="2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Sheet1 (2)</vt:lpstr>
      <vt:lpstr>Sheet1</vt:lpstr>
      <vt:lpstr>'Sheet1 (2)'!BOM_Base</vt:lpstr>
      <vt:lpstr>'Sheet1 (2)'!HP03S_HIH6130</vt:lpstr>
      <vt:lpstr>'Sheet1 (2)'!MRF24_Module</vt:lpstr>
      <vt:lpstr>'Sheet1 (2)'!VPower_feed</vt:lpstr>
      <vt:lpstr>'Sheet1 (2)'!Wind_enc</vt:lpstr>
      <vt:lpstr>'Sheet1 (2)'!Wind_Tree_connect</vt:lpstr>
    </vt:vector>
  </TitlesOfParts>
  <Company>-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G</cp:lastModifiedBy>
  <cp:lastPrinted>2013-12-13T01:49:48Z</cp:lastPrinted>
  <dcterms:created xsi:type="dcterms:W3CDTF">2012-12-21T18:02:22Z</dcterms:created>
  <dcterms:modified xsi:type="dcterms:W3CDTF">2014-02-14T00:23:36Z</dcterms:modified>
</cp:coreProperties>
</file>